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letilovic\Desktop\2025\01 FINANCIJSKI IZVJESTAJI\IZVJESTAJ O IZVRSENJU 12-2025\"/>
    </mc:Choice>
  </mc:AlternateContent>
  <bookViews>
    <workbookView xWindow="0" yWindow="0" windowWidth="28800" windowHeight="12180" firstSheet="3" activeTab="8"/>
  </bookViews>
  <sheets>
    <sheet name="Šifre" sheetId="10" r:id="rId1"/>
    <sheet name="Sazetak" sheetId="1" r:id="rId2"/>
    <sheet name="1. PR-RAS Ekon Klasif" sheetId="2" r:id="rId3"/>
    <sheet name="2. PR-RAS prema izvorima" sheetId="3" r:id="rId4"/>
    <sheet name="3. RASHODI prema funkc klasif" sheetId="4" r:id="rId5"/>
    <sheet name="4. Račun financ. prem ek klas" sheetId="11" r:id="rId6"/>
    <sheet name="5. RAČUN FIN. - Izvori fin" sheetId="8" r:id="rId7"/>
    <sheet name="6. OPĆI DIO" sheetId="12" r:id="rId8"/>
    <sheet name="List1" sheetId="13" r:id="rId9"/>
  </sheets>
  <externalReferences>
    <externalReference r:id="rId10"/>
  </externalReferences>
  <definedNames>
    <definedName name="_xlnm._FilterDatabase" localSheetId="7" hidden="1">'6. OPĆI DIO'!$B$9:$L$225</definedName>
    <definedName name="_xlnm._FilterDatabase" localSheetId="8" hidden="1">List1!$B$6:$K$6</definedName>
    <definedName name="_xlnm.Print_Area" localSheetId="2">'1. PR-RAS Ekon Klasif'!$B$1:$L$87</definedName>
    <definedName name="_xlnm.Print_Area" localSheetId="3">'2. PR-RAS prema izvorima'!$B$1:$H$29</definedName>
    <definedName name="_xlnm.Print_Area" localSheetId="4">'3. RASHODI prema funkc klasif'!$B$1:$H$6</definedName>
    <definedName name="_xlnm.Print_Area" localSheetId="5">'4. Račun financ. prem ek klas'!$B$1:$L$17</definedName>
    <definedName name="_xlnm.Print_Area" localSheetId="6">'5. RAČUN FIN. - Izvori fin'!$B$1:$H$14</definedName>
    <definedName name="_xlnm.Print_Area" localSheetId="7">'6. OPĆI DIO'!$B$1:$L$225</definedName>
    <definedName name="_xlnm.Print_Area" localSheetId="1">Sazetak!$B$1:$L$35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" i="3" l="1"/>
  <c r="K32" i="2"/>
  <c r="L32" i="2"/>
  <c r="K216" i="12" l="1"/>
  <c r="K223" i="12"/>
  <c r="K206" i="12"/>
  <c r="K178" i="12"/>
  <c r="K171" i="12"/>
  <c r="K158" i="12"/>
  <c r="K148" i="12"/>
  <c r="K141" i="12"/>
  <c r="K133" i="12"/>
  <c r="K126" i="12"/>
  <c r="K119" i="12"/>
  <c r="K108" i="12"/>
  <c r="K101" i="12"/>
  <c r="K94" i="12"/>
  <c r="K87" i="12"/>
  <c r="K80" i="12"/>
  <c r="K73" i="12"/>
  <c r="K66" i="12"/>
  <c r="K59" i="12"/>
  <c r="D25" i="3"/>
  <c r="E25" i="3"/>
  <c r="F25" i="3"/>
  <c r="C25" i="3"/>
  <c r="G27" i="3"/>
  <c r="H27" i="3"/>
  <c r="F7" i="3"/>
  <c r="D6" i="3"/>
  <c r="E6" i="3"/>
  <c r="F6" i="3"/>
  <c r="C6" i="3"/>
  <c r="J73" i="2"/>
  <c r="K73" i="2" s="1"/>
  <c r="K67" i="2"/>
  <c r="L67" i="2"/>
  <c r="K63" i="2"/>
  <c r="L63" i="2"/>
  <c r="J53" i="2"/>
  <c r="L28" i="1"/>
  <c r="K28" i="1"/>
  <c r="L27" i="1"/>
  <c r="K27" i="1"/>
  <c r="L26" i="1"/>
  <c r="K26" i="1"/>
  <c r="L25" i="1"/>
  <c r="K25" i="1"/>
  <c r="L24" i="1"/>
  <c r="K24" i="1"/>
  <c r="L23" i="1"/>
  <c r="K23" i="1"/>
  <c r="L22" i="1"/>
  <c r="K22" i="1"/>
  <c r="H17" i="1"/>
  <c r="I17" i="1"/>
  <c r="L17" i="1" s="1"/>
  <c r="J17" i="1"/>
  <c r="G17" i="1"/>
  <c r="H16" i="1"/>
  <c r="I16" i="1"/>
  <c r="J16" i="1"/>
  <c r="G16" i="1"/>
  <c r="L16" i="1"/>
  <c r="L15" i="1"/>
  <c r="L14" i="1"/>
  <c r="L13" i="1"/>
  <c r="L12" i="1"/>
  <c r="L11" i="1"/>
  <c r="K12" i="1"/>
  <c r="K13" i="1"/>
  <c r="K14" i="1"/>
  <c r="K15" i="1"/>
  <c r="K16" i="1"/>
  <c r="K11" i="1"/>
  <c r="G13" i="1"/>
  <c r="H13" i="1"/>
  <c r="I13" i="1"/>
  <c r="J13" i="1"/>
  <c r="D23" i="3"/>
  <c r="E23" i="3"/>
  <c r="F23" i="3"/>
  <c r="C23" i="3"/>
  <c r="C18" i="3" s="1"/>
  <c r="D12" i="3"/>
  <c r="E12" i="3"/>
  <c r="F12" i="3"/>
  <c r="C12" i="3"/>
  <c r="H85" i="2"/>
  <c r="I85" i="2"/>
  <c r="J85" i="2"/>
  <c r="K85" i="2" s="1"/>
  <c r="G85" i="2"/>
  <c r="G79" i="2"/>
  <c r="H75" i="2"/>
  <c r="H74" i="2" s="1"/>
  <c r="I75" i="2"/>
  <c r="I74" i="2" s="1"/>
  <c r="J75" i="2"/>
  <c r="G75" i="2"/>
  <c r="G74" i="2" s="1"/>
  <c r="H71" i="2"/>
  <c r="H70" i="2" s="1"/>
  <c r="I71" i="2"/>
  <c r="I70" i="2" s="1"/>
  <c r="J71" i="2"/>
  <c r="J70" i="2" s="1"/>
  <c r="G71" i="2"/>
  <c r="K71" i="2" s="1"/>
  <c r="H64" i="2"/>
  <c r="I64" i="2"/>
  <c r="J64" i="2"/>
  <c r="G64" i="2"/>
  <c r="H53" i="2"/>
  <c r="I53" i="2"/>
  <c r="G53" i="2"/>
  <c r="H46" i="2"/>
  <c r="I46" i="2"/>
  <c r="J46" i="2"/>
  <c r="G46" i="2"/>
  <c r="H42" i="2"/>
  <c r="H41" i="2" s="1"/>
  <c r="I42" i="2"/>
  <c r="I41" i="2" s="1"/>
  <c r="J42" i="2"/>
  <c r="G42" i="2"/>
  <c r="G41" i="2" s="1"/>
  <c r="H39" i="2"/>
  <c r="I39" i="2"/>
  <c r="L39" i="2" s="1"/>
  <c r="J39" i="2"/>
  <c r="G39" i="2"/>
  <c r="H37" i="2"/>
  <c r="I37" i="2"/>
  <c r="J37" i="2"/>
  <c r="G37" i="2"/>
  <c r="H34" i="2"/>
  <c r="I34" i="2"/>
  <c r="L34" i="2" s="1"/>
  <c r="J34" i="2"/>
  <c r="J33" i="2" s="1"/>
  <c r="G34" i="2"/>
  <c r="K34" i="2" s="1"/>
  <c r="H17" i="2"/>
  <c r="J14" i="2"/>
  <c r="H24" i="2"/>
  <c r="H23" i="2" s="1"/>
  <c r="I24" i="2"/>
  <c r="I23" i="2" s="1"/>
  <c r="J24" i="2"/>
  <c r="J23" i="2" s="1"/>
  <c r="G24" i="2"/>
  <c r="G23" i="2" s="1"/>
  <c r="H20" i="2"/>
  <c r="I20" i="2"/>
  <c r="J20" i="2"/>
  <c r="L20" i="2" s="1"/>
  <c r="G20" i="2"/>
  <c r="G17" i="2" s="1"/>
  <c r="H18" i="2"/>
  <c r="I18" i="2"/>
  <c r="I17" i="2" s="1"/>
  <c r="J18" i="2"/>
  <c r="J17" i="2" s="1"/>
  <c r="G18" i="2"/>
  <c r="H15" i="2"/>
  <c r="H14" i="2" s="1"/>
  <c r="I15" i="2"/>
  <c r="I14" i="2" s="1"/>
  <c r="J15" i="2"/>
  <c r="L15" i="2" s="1"/>
  <c r="H12" i="2"/>
  <c r="I12" i="2"/>
  <c r="J12" i="2"/>
  <c r="L87" i="2"/>
  <c r="L86" i="2"/>
  <c r="L84" i="2"/>
  <c r="L82" i="2"/>
  <c r="L81" i="2"/>
  <c r="L80" i="2"/>
  <c r="L77" i="2"/>
  <c r="L76" i="2"/>
  <c r="L73" i="2"/>
  <c r="L72" i="2"/>
  <c r="L69" i="2"/>
  <c r="L68" i="2"/>
  <c r="L66" i="2"/>
  <c r="L65" i="2"/>
  <c r="L62" i="2"/>
  <c r="L61" i="2"/>
  <c r="L60" i="2"/>
  <c r="L59" i="2"/>
  <c r="L58" i="2"/>
  <c r="L57" i="2"/>
  <c r="L56" i="2"/>
  <c r="L55" i="2"/>
  <c r="L54" i="2"/>
  <c r="L52" i="2"/>
  <c r="L51" i="2"/>
  <c r="L50" i="2"/>
  <c r="L49" i="2"/>
  <c r="L48" i="2"/>
  <c r="L47" i="2"/>
  <c r="L45" i="2"/>
  <c r="L44" i="2"/>
  <c r="L43" i="2"/>
  <c r="L42" i="2"/>
  <c r="L40" i="2"/>
  <c r="L38" i="2"/>
  <c r="L36" i="2"/>
  <c r="L35" i="2"/>
  <c r="L26" i="2"/>
  <c r="L25" i="2"/>
  <c r="L22" i="2"/>
  <c r="L21" i="2"/>
  <c r="L19" i="2"/>
  <c r="L16" i="2"/>
  <c r="L13" i="2"/>
  <c r="L12" i="2"/>
  <c r="L11" i="2"/>
  <c r="K87" i="2"/>
  <c r="K86" i="2"/>
  <c r="K84" i="2"/>
  <c r="K82" i="2"/>
  <c r="K81" i="2"/>
  <c r="K80" i="2"/>
  <c r="K77" i="2"/>
  <c r="K76" i="2"/>
  <c r="K72" i="2"/>
  <c r="K69" i="2"/>
  <c r="K68" i="2"/>
  <c r="K66" i="2"/>
  <c r="K65" i="2"/>
  <c r="K62" i="2"/>
  <c r="K61" i="2"/>
  <c r="K60" i="2"/>
  <c r="K59" i="2"/>
  <c r="K58" i="2"/>
  <c r="K57" i="2"/>
  <c r="K56" i="2"/>
  <c r="K55" i="2"/>
  <c r="K54" i="2"/>
  <c r="K52" i="2"/>
  <c r="K51" i="2"/>
  <c r="K50" i="2"/>
  <c r="K49" i="2"/>
  <c r="K48" i="2"/>
  <c r="K47" i="2"/>
  <c r="K45" i="2"/>
  <c r="K44" i="2"/>
  <c r="K43" i="2"/>
  <c r="K40" i="2"/>
  <c r="K39" i="2"/>
  <c r="K38" i="2"/>
  <c r="K36" i="2"/>
  <c r="K35" i="2"/>
  <c r="K26" i="2"/>
  <c r="K25" i="2"/>
  <c r="K22" i="2"/>
  <c r="K21" i="2"/>
  <c r="K19" i="2"/>
  <c r="K16" i="2"/>
  <c r="K13" i="2"/>
  <c r="G15" i="2"/>
  <c r="G14" i="2" s="1"/>
  <c r="G12" i="2"/>
  <c r="G11" i="2" s="1"/>
  <c r="K11" i="2" s="1"/>
  <c r="J83" i="2"/>
  <c r="J79" i="2" s="1"/>
  <c r="I83" i="2"/>
  <c r="I79" i="2" s="1"/>
  <c r="H83" i="2"/>
  <c r="H79" i="2" s="1"/>
  <c r="K224" i="12" l="1"/>
  <c r="K225" i="12"/>
  <c r="L83" i="2"/>
  <c r="K83" i="2"/>
  <c r="J41" i="2"/>
  <c r="K75" i="2"/>
  <c r="L17" i="2"/>
  <c r="K79" i="2"/>
  <c r="L23" i="2"/>
  <c r="K14" i="2"/>
  <c r="K20" i="2"/>
  <c r="G70" i="2"/>
  <c r="K70" i="2" s="1"/>
  <c r="L75" i="2"/>
  <c r="K12" i="2"/>
  <c r="H33" i="2"/>
  <c r="H32" i="2" s="1"/>
  <c r="K46" i="2"/>
  <c r="L18" i="2"/>
  <c r="L37" i="2"/>
  <c r="L64" i="2"/>
  <c r="L53" i="2"/>
  <c r="L24" i="2"/>
  <c r="K17" i="1"/>
  <c r="L85" i="2"/>
  <c r="J78" i="2"/>
  <c r="I78" i="2"/>
  <c r="H78" i="2"/>
  <c r="L79" i="2"/>
  <c r="G78" i="2"/>
  <c r="J74" i="2"/>
  <c r="L74" i="2" s="1"/>
  <c r="K74" i="2"/>
  <c r="L70" i="2"/>
  <c r="L71" i="2"/>
  <c r="K64" i="2"/>
  <c r="K53" i="2"/>
  <c r="L46" i="2"/>
  <c r="K42" i="2"/>
  <c r="K37" i="2"/>
  <c r="I33" i="2"/>
  <c r="L33" i="2"/>
  <c r="G33" i="2"/>
  <c r="K23" i="2"/>
  <c r="G10" i="2"/>
  <c r="G9" i="2" s="1"/>
  <c r="I10" i="2"/>
  <c r="I9" i="2" s="1"/>
  <c r="H10" i="2"/>
  <c r="H9" i="2" s="1"/>
  <c r="K17" i="2"/>
  <c r="L14" i="2"/>
  <c r="J10" i="2"/>
  <c r="J9" i="2" s="1"/>
  <c r="K9" i="2" s="1"/>
  <c r="K24" i="2"/>
  <c r="K18" i="2"/>
  <c r="K15" i="2"/>
  <c r="L78" i="2" l="1"/>
  <c r="L9" i="2"/>
  <c r="H31" i="2"/>
  <c r="K78" i="2"/>
  <c r="L41" i="2"/>
  <c r="I32" i="2"/>
  <c r="I31" i="2" s="1"/>
  <c r="J32" i="2"/>
  <c r="J31" i="2" s="1"/>
  <c r="K41" i="2"/>
  <c r="K33" i="2"/>
  <c r="G32" i="2"/>
  <c r="L10" i="2"/>
  <c r="K10" i="2"/>
  <c r="L31" i="2" l="1"/>
  <c r="G31" i="2"/>
  <c r="K31" i="2" s="1"/>
  <c r="H29" i="3" l="1"/>
  <c r="G29" i="3"/>
  <c r="H28" i="3"/>
  <c r="G28" i="3"/>
  <c r="H26" i="3"/>
  <c r="G26" i="3"/>
  <c r="H25" i="3"/>
  <c r="G25" i="3"/>
  <c r="H24" i="3"/>
  <c r="G24" i="3"/>
  <c r="H23" i="3"/>
  <c r="G23" i="3"/>
  <c r="H22" i="3"/>
  <c r="G22" i="3"/>
  <c r="H21" i="3"/>
  <c r="G21" i="3"/>
  <c r="H20" i="3"/>
  <c r="G20" i="3"/>
  <c r="H19" i="3"/>
  <c r="G19" i="3"/>
  <c r="H18" i="3"/>
  <c r="G18" i="3"/>
  <c r="H16" i="3"/>
  <c r="H15" i="3"/>
  <c r="H13" i="3"/>
  <c r="H12" i="3"/>
  <c r="H11" i="3"/>
  <c r="H10" i="3"/>
  <c r="H9" i="3"/>
  <c r="H8" i="3"/>
  <c r="H7" i="3"/>
  <c r="H6" i="3"/>
  <c r="D18" i="3"/>
  <c r="E18" i="3"/>
  <c r="F18" i="3"/>
  <c r="G7" i="3"/>
  <c r="G8" i="3"/>
  <c r="G9" i="3"/>
  <c r="G10" i="3"/>
  <c r="G11" i="3"/>
  <c r="G12" i="3"/>
  <c r="G13" i="3"/>
  <c r="G15" i="3"/>
  <c r="G16" i="3"/>
  <c r="D5" i="3"/>
  <c r="E5" i="3"/>
  <c r="F5" i="3"/>
  <c r="G5" i="3" s="1"/>
  <c r="C5" i="3"/>
  <c r="L223" i="12"/>
  <c r="L222" i="12"/>
  <c r="L221" i="12"/>
  <c r="L220" i="12"/>
  <c r="L219" i="12"/>
  <c r="L218" i="12"/>
  <c r="L217" i="12"/>
  <c r="L216" i="12"/>
  <c r="L215" i="12"/>
  <c r="L214" i="12"/>
  <c r="L213" i="12"/>
  <c r="L212" i="12"/>
  <c r="L211" i="12"/>
  <c r="L210" i="12"/>
  <c r="L209" i="12"/>
  <c r="L208" i="12"/>
  <c r="L207" i="12"/>
  <c r="L206" i="12"/>
  <c r="L205" i="12"/>
  <c r="L204" i="12"/>
  <c r="L203" i="12"/>
  <c r="L202" i="12"/>
  <c r="L201" i="12"/>
  <c r="L200" i="12"/>
  <c r="L199" i="12"/>
  <c r="L198" i="12"/>
  <c r="L197" i="12"/>
  <c r="L196" i="12"/>
  <c r="L195" i="12"/>
  <c r="L194" i="12"/>
  <c r="L193" i="12"/>
  <c r="L192" i="12"/>
  <c r="L191" i="12"/>
  <c r="L190" i="12"/>
  <c r="L189" i="12"/>
  <c r="L188" i="12"/>
  <c r="L187" i="12"/>
  <c r="L186" i="12"/>
  <c r="L185" i="12"/>
  <c r="L184" i="12"/>
  <c r="L183" i="12"/>
  <c r="L182" i="12"/>
  <c r="L181" i="12"/>
  <c r="L180" i="12"/>
  <c r="L179" i="12"/>
  <c r="L178" i="12"/>
  <c r="L177" i="12"/>
  <c r="L176" i="12"/>
  <c r="L175" i="12"/>
  <c r="L174" i="12"/>
  <c r="L173" i="12"/>
  <c r="L172" i="12"/>
  <c r="L171" i="12"/>
  <c r="L170" i="12"/>
  <c r="L169" i="12"/>
  <c r="L168" i="12"/>
  <c r="L167" i="12"/>
  <c r="L166" i="12"/>
  <c r="L165" i="12"/>
  <c r="L164" i="12"/>
  <c r="L163" i="12"/>
  <c r="L162" i="12"/>
  <c r="L161" i="12"/>
  <c r="L160" i="12"/>
  <c r="L159" i="12"/>
  <c r="L158" i="12"/>
  <c r="L157" i="12"/>
  <c r="L156" i="12"/>
  <c r="L155" i="12"/>
  <c r="L154" i="12"/>
  <c r="L153" i="12"/>
  <c r="L152" i="12"/>
  <c r="L151" i="12"/>
  <c r="L150" i="12"/>
  <c r="L149" i="12"/>
  <c r="L148" i="12"/>
  <c r="L147" i="12"/>
  <c r="L146" i="12"/>
  <c r="L145" i="12"/>
  <c r="L144" i="12"/>
  <c r="L143" i="12"/>
  <c r="L142" i="12"/>
  <c r="L141" i="12"/>
  <c r="L140" i="12"/>
  <c r="L139" i="12"/>
  <c r="L138" i="12"/>
  <c r="L137" i="12"/>
  <c r="L136" i="12"/>
  <c r="L135" i="12"/>
  <c r="L134" i="12"/>
  <c r="L133" i="12"/>
  <c r="L132" i="12"/>
  <c r="L131" i="12"/>
  <c r="L130" i="12"/>
  <c r="L129" i="12"/>
  <c r="L128" i="12"/>
  <c r="L127" i="12"/>
  <c r="L126" i="12"/>
  <c r="L125" i="12"/>
  <c r="L124" i="12"/>
  <c r="L123" i="12"/>
  <c r="L122" i="12"/>
  <c r="L121" i="12"/>
  <c r="L120" i="12"/>
  <c r="L119" i="12"/>
  <c r="L118" i="12"/>
  <c r="L117" i="12"/>
  <c r="L116" i="12"/>
  <c r="L115" i="12"/>
  <c r="L114" i="12"/>
  <c r="L113" i="12"/>
  <c r="L112" i="12"/>
  <c r="L111" i="12"/>
  <c r="L110" i="12"/>
  <c r="L109" i="12"/>
  <c r="L108" i="12"/>
  <c r="L107" i="12"/>
  <c r="L106" i="12"/>
  <c r="L105" i="12"/>
  <c r="L104" i="12"/>
  <c r="L103" i="12"/>
  <c r="L102" i="12"/>
  <c r="L101" i="12"/>
  <c r="L100" i="12"/>
  <c r="L99" i="12"/>
  <c r="L98" i="12"/>
  <c r="L97" i="12"/>
  <c r="L96" i="12"/>
  <c r="L95" i="12"/>
  <c r="L94" i="12"/>
  <c r="L93" i="12"/>
  <c r="L92" i="12"/>
  <c r="L91" i="12"/>
  <c r="L90" i="12"/>
  <c r="L89" i="12"/>
  <c r="L88" i="12"/>
  <c r="L87" i="12"/>
  <c r="L86" i="12"/>
  <c r="L85" i="12"/>
  <c r="L84" i="12"/>
  <c r="L83" i="12"/>
  <c r="L82" i="12"/>
  <c r="L81" i="12"/>
  <c r="L80" i="12"/>
  <c r="L79" i="12"/>
  <c r="L78" i="12"/>
  <c r="L77" i="12"/>
  <c r="L76" i="12"/>
  <c r="L75" i="12"/>
  <c r="L74" i="12"/>
  <c r="L73" i="12"/>
  <c r="L72" i="12"/>
  <c r="L71" i="12"/>
  <c r="L70" i="12"/>
  <c r="L69" i="12"/>
  <c r="L68" i="12"/>
  <c r="L67" i="12"/>
  <c r="L66" i="12"/>
  <c r="L65" i="12"/>
  <c r="L64" i="12"/>
  <c r="L63" i="12"/>
  <c r="L62" i="12"/>
  <c r="L61" i="12"/>
  <c r="L60" i="12"/>
  <c r="L59" i="12"/>
  <c r="L58" i="12"/>
  <c r="L57" i="12"/>
  <c r="L56" i="12"/>
  <c r="L55" i="12"/>
  <c r="L54" i="12"/>
  <c r="L53" i="12"/>
  <c r="L52" i="12"/>
  <c r="L51" i="12"/>
  <c r="L50" i="12"/>
  <c r="L49" i="12"/>
  <c r="L48" i="12"/>
  <c r="L47" i="12"/>
  <c r="L46" i="12"/>
  <c r="L45" i="12"/>
  <c r="L44" i="12"/>
  <c r="L43" i="12"/>
  <c r="L42" i="12"/>
  <c r="L41" i="12"/>
  <c r="L40" i="12"/>
  <c r="L39" i="12"/>
  <c r="L38" i="12"/>
  <c r="L37" i="12"/>
  <c r="L36" i="12"/>
  <c r="L35" i="12"/>
  <c r="L34" i="12"/>
  <c r="L33" i="12"/>
  <c r="L32" i="12"/>
  <c r="L31" i="12"/>
  <c r="L30" i="12"/>
  <c r="L29" i="12"/>
  <c r="L28" i="12"/>
  <c r="L27" i="12"/>
  <c r="L26" i="12"/>
  <c r="L25" i="12"/>
  <c r="L24" i="12"/>
  <c r="L23" i="12"/>
  <c r="L22" i="12"/>
  <c r="L21" i="12"/>
  <c r="L20" i="12"/>
  <c r="L19" i="12"/>
  <c r="L18" i="12"/>
  <c r="L17" i="12"/>
  <c r="L16" i="12"/>
  <c r="L15" i="12"/>
  <c r="L14" i="12"/>
  <c r="L13" i="12"/>
  <c r="L12" i="12"/>
  <c r="L11" i="12"/>
  <c r="L10" i="12"/>
  <c r="H5" i="3" l="1"/>
  <c r="I9" i="10"/>
  <c r="H9" i="10"/>
  <c r="G9" i="10"/>
  <c r="E9" i="10"/>
  <c r="I8" i="10"/>
  <c r="H8" i="10"/>
  <c r="G8" i="10"/>
  <c r="E8" i="10"/>
  <c r="I7" i="10"/>
  <c r="H7" i="10"/>
  <c r="G7" i="10"/>
  <c r="E7" i="10"/>
  <c r="I6" i="10"/>
  <c r="H6" i="10"/>
  <c r="G6" i="10"/>
  <c r="E6" i="10"/>
  <c r="I5" i="10"/>
  <c r="H5" i="10"/>
  <c r="G5" i="10"/>
  <c r="E5" i="10"/>
  <c r="J7" i="10" l="1"/>
  <c r="J8" i="10"/>
  <c r="J6" i="10"/>
  <c r="J9" i="10"/>
  <c r="G10" i="10"/>
  <c r="H10" i="10"/>
  <c r="J5" i="10"/>
  <c r="I10" i="10"/>
  <c r="J10" i="10" l="1"/>
</calcChain>
</file>

<file path=xl/sharedStrings.xml><?xml version="1.0" encoding="utf-8"?>
<sst xmlns="http://schemas.openxmlformats.org/spreadsheetml/2006/main" count="2005" uniqueCount="292">
  <si>
    <t>IZVRŠENJE FINANCIJSKOG PLANA PRORAČUNSKOG KORISNIKA DRŽAVNOG PRORAČUNA_x000D_
ZA 2025. GODINU</t>
  </si>
  <si>
    <t>I. OPĆI DIO</t>
  </si>
  <si>
    <t>SAŽETAK  RAČUNA PRIHODA I RASHODA I RAČUNA FINANCIRANJA</t>
  </si>
  <si>
    <t>SAŽETAK RAČUNA PRIHODA I RASHODA</t>
  </si>
  <si>
    <t>BROJČANA OZNAKA I NAZIV</t>
  </si>
  <si>
    <t>IZVORNI PLAN ILI_x000D_
REBALANS 2025.*</t>
  </si>
  <si>
    <t xml:space="preserve">TEKUĆI PLAN 2025.* </t>
  </si>
  <si>
    <t xml:space="preserve">OSTVARENJE/IZVRŠENJE_x000D_
1.-12.2025. </t>
  </si>
  <si>
    <t>INDEKS</t>
  </si>
  <si>
    <t>INDEKS**</t>
  </si>
  <si>
    <t>1</t>
  </si>
  <si>
    <t>2</t>
  </si>
  <si>
    <t>3</t>
  </si>
  <si>
    <t>4</t>
  </si>
  <si>
    <t>5</t>
  </si>
  <si>
    <t>6=5/2*100</t>
  </si>
  <si>
    <t>7=5/4*100</t>
  </si>
  <si>
    <t>6 PRIHODI POSLOVANJA</t>
  </si>
  <si>
    <t>7 PRIHODI OD PRODAJE NEFINANCIJSKE IMOVINE</t>
  </si>
  <si>
    <t>PRIHODI UKUPNO</t>
  </si>
  <si>
    <t>3 RASHODI  POSLOVANJA</t>
  </si>
  <si>
    <t>4 RASHODI ZA NABAVU NEFINANCIJSKE IMOVINE</t>
  </si>
  <si>
    <t>RASHODI UKUPNO</t>
  </si>
  <si>
    <t>RAZLIKA - VIŠAK / MANJAK</t>
  </si>
  <si>
    <t>SAŽETAK RAČUNA FINANCIRANJA</t>
  </si>
  <si>
    <t xml:space="preserve">OSTVARENJE/IZVRŠENJE_x000D_
1.-12.2024. </t>
  </si>
  <si>
    <t>8 PRIMICI OD FINANCIJSKE IMOVINE I ZADUŽIVANJA</t>
  </si>
  <si>
    <t>5 IZDACI ZA FINANCIJSKU IMOVINU I OTPLATE ZAJMOVA</t>
  </si>
  <si>
    <t>RAZLIKA PRIMITAKA I IZDATAKA</t>
  </si>
  <si>
    <t>PRIJENOS SREDSTAVA IZ PRETHODNE GODINE</t>
  </si>
  <si>
    <t>PRIJENOS SREDSTAVA U SLJEDEĆE RAZDOBLJE</t>
  </si>
  <si>
    <t xml:space="preserve">NETO FINANCIRANJE </t>
  </si>
  <si>
    <t>VIŠAK/MANJAK + NETO FINANCIRANJE</t>
  </si>
  <si>
    <t>Napomena:  Iznosi u stupcu "OSTVARENJE/IZVRŠENJE 1.-12.2022." preračunavaju se iz kuna u eure prema fiksnom tečaju konverzije (1 EUR=7,53450 kuna) i po pravilima za preračunavanje i zaokruživanje.</t>
  </si>
  <si>
    <t>Napomena : Iznosi u stupcima "OSTVARENJE/IZVRŠENJE 1.-12.2024." i "OSTVARENJE/IZVRŠENJE 1.-12. 2025." iskazuju se na dvije decimale..</t>
  </si>
  <si>
    <t>* Opći i posebni dio polugodišnjeg izvještaja o izvršenju proračuna sadrži samo izvorni plan ako od donošenja proračuna nije bilo izmjena i dopuna niti izvršenih preraspodjela odnosno izvorni plan i tekući plan</t>
  </si>
  <si>
    <t>ako je od donošenja proračuna bilo naknadno izvršenih preraspodjela.</t>
  </si>
  <si>
    <t xml:space="preserve">Opći i posebni dio polugodišnjeg izvještaja o izvršenju proračuna sadrži rebalans ako je od donošenja proračuna bilo izmjena i dopuna, odnosno rebalans i tekući plan ako je od izmjena i dopuna proračuna bilo </t>
  </si>
  <si>
    <t xml:space="preserve">naknadno izvršenih preraspodjela. </t>
  </si>
  <si>
    <t xml:space="preserve"> RAČUN FINANCIRANJA </t>
  </si>
  <si>
    <t xml:space="preserve">IZVJEŠTAJ RAČUNA FINANCIRANJA PREMA EKONOMSKOJ KLASIFIKACIJI </t>
  </si>
  <si>
    <t xml:space="preserve">OSTVARENJE/ IZVRŠENJE_x000D_
1.-12.2024. </t>
  </si>
  <si>
    <t>UKUPNO PRIHODI</t>
  </si>
  <si>
    <t>6</t>
  </si>
  <si>
    <t>PRIHODI POSLOVANJA</t>
  </si>
  <si>
    <t>63</t>
  </si>
  <si>
    <t>Potpore</t>
  </si>
  <si>
    <t>634</t>
  </si>
  <si>
    <t>Ostale potpore unutar opće države</t>
  </si>
  <si>
    <t>6341</t>
  </si>
  <si>
    <t>Ostale tekuće potpore unutar opće države</t>
  </si>
  <si>
    <t>65</t>
  </si>
  <si>
    <t>Prihodi od administrativnih pristojbi i po posebnim propisima</t>
  </si>
  <si>
    <t>652</t>
  </si>
  <si>
    <t>Prihodi po posebnim propisima</t>
  </si>
  <si>
    <t>6526</t>
  </si>
  <si>
    <t>Ostali nespomenuti prihodi</t>
  </si>
  <si>
    <t>66</t>
  </si>
  <si>
    <t>Ostali prihodi</t>
  </si>
  <si>
    <t>661</t>
  </si>
  <si>
    <t>Prihodi koje proračuni i proračunski korisnici ostvare obavljanjem poslova na tržištu (vlastiti prihodi)</t>
  </si>
  <si>
    <t>6614</t>
  </si>
  <si>
    <t>Prihodi od prodaje roba i usluga</t>
  </si>
  <si>
    <t>663</t>
  </si>
  <si>
    <t>Donacije od pravnih i fizičkih osoba izvan općeg proračuna te povrat donacija i kapitalnih pomoći po protestiranim jamstvima</t>
  </si>
  <si>
    <t>6631</t>
  </si>
  <si>
    <t>Tekuće donacije</t>
  </si>
  <si>
    <t>67</t>
  </si>
  <si>
    <t>Prihodi iz proračuna</t>
  </si>
  <si>
    <t>671</t>
  </si>
  <si>
    <t>Prihodi iz proračuna za financ.redovne djelat.</t>
  </si>
  <si>
    <t>6711</t>
  </si>
  <si>
    <t>Prihodi za financiranje rashoda poslovanja</t>
  </si>
  <si>
    <t>UKUPNO RASHODI</t>
  </si>
  <si>
    <t>RASHODI POSLOVANJA</t>
  </si>
  <si>
    <t>31</t>
  </si>
  <si>
    <t>Rashodi za zaposlene</t>
  </si>
  <si>
    <t>311</t>
  </si>
  <si>
    <t>Plaće</t>
  </si>
  <si>
    <t>3111</t>
  </si>
  <si>
    <t>Plaće za reovan rad</t>
  </si>
  <si>
    <t>3114</t>
  </si>
  <si>
    <t>Plaće za posebne uvjete rada</t>
  </si>
  <si>
    <t>312</t>
  </si>
  <si>
    <t>Ostali rashodi za zaposlene</t>
  </si>
  <si>
    <t>3121</t>
  </si>
  <si>
    <t>313</t>
  </si>
  <si>
    <t>Doprinosi na plaće</t>
  </si>
  <si>
    <t>3132</t>
  </si>
  <si>
    <t>Doprinosi za zdravstveno osiguranje</t>
  </si>
  <si>
    <t>32</t>
  </si>
  <si>
    <t>Materijalni rashodi</t>
  </si>
  <si>
    <t>321</t>
  </si>
  <si>
    <t>Naknade troškova zaposlenima</t>
  </si>
  <si>
    <t>3211</t>
  </si>
  <si>
    <t>Službena putovanja</t>
  </si>
  <si>
    <t>3212</t>
  </si>
  <si>
    <t>Naknade za prijevoz, za rad na terenu i odvojeni život</t>
  </si>
  <si>
    <t>3213</t>
  </si>
  <si>
    <t>Stručno usavršavanje zaposlenika</t>
  </si>
  <si>
    <t>322</t>
  </si>
  <si>
    <t>Rashodi za materijal i energiju</t>
  </si>
  <si>
    <t>3221</t>
  </si>
  <si>
    <t>Uredski materijal i ostali materijalni rashodi</t>
  </si>
  <si>
    <t>3222</t>
  </si>
  <si>
    <t>Materijal i sirovine</t>
  </si>
  <si>
    <t>3223</t>
  </si>
  <si>
    <t>Energija</t>
  </si>
  <si>
    <t>3224</t>
  </si>
  <si>
    <t>Materijal i dijelovi za tekuće i investicijsko održavanje</t>
  </si>
  <si>
    <t>3225</t>
  </si>
  <si>
    <t>Sitni inventar i autogume</t>
  </si>
  <si>
    <t>3227</t>
  </si>
  <si>
    <t>Službena i radna odjeća i obuća</t>
  </si>
  <si>
    <t>323</t>
  </si>
  <si>
    <t>Rashodi za usluge</t>
  </si>
  <si>
    <t>3231</t>
  </si>
  <si>
    <t>Usluge telefona, interneta, pošte i prijevoza</t>
  </si>
  <si>
    <t>3232</t>
  </si>
  <si>
    <t>Usluge tekućeg i investicijskog održavanja</t>
  </si>
  <si>
    <t>3233</t>
  </si>
  <si>
    <t>Usluge promidžbe i informiranja</t>
  </si>
  <si>
    <t>3234</t>
  </si>
  <si>
    <t>Komunalne usluge</t>
  </si>
  <si>
    <t>3236</t>
  </si>
  <si>
    <t>Zdravstvene i veterinarske usluge</t>
  </si>
  <si>
    <t>3237</t>
  </si>
  <si>
    <t>Intelektualne i osobne usluge</t>
  </si>
  <si>
    <t>3238</t>
  </si>
  <si>
    <t>Računalne usluge</t>
  </si>
  <si>
    <t>3239</t>
  </si>
  <si>
    <t>Ostale usluge</t>
  </si>
  <si>
    <t>329</t>
  </si>
  <si>
    <t>Ostali nespomenuti rashodi poslovanja</t>
  </si>
  <si>
    <t>3291</t>
  </si>
  <si>
    <t>Naknade za rad predstavničkih i izvršnih tijela, povjerenstava i slično</t>
  </si>
  <si>
    <t>3292</t>
  </si>
  <si>
    <t>Premije osiguranja</t>
  </si>
  <si>
    <t>3299</t>
  </si>
  <si>
    <t>34</t>
  </si>
  <si>
    <t>Financijski rashodi</t>
  </si>
  <si>
    <t>343</t>
  </si>
  <si>
    <t>Ostali financijski rashodi</t>
  </si>
  <si>
    <t>3431</t>
  </si>
  <si>
    <t>Bankarske usluge i usluge platnog prometa</t>
  </si>
  <si>
    <t>37</t>
  </si>
  <si>
    <t>Naknade građanima i kućanstvima na temelju osiguranja i druge naknade</t>
  </si>
  <si>
    <t>372</t>
  </si>
  <si>
    <t>Ostale naknade građanima i kućanstvima iz proračuna</t>
  </si>
  <si>
    <t>3721</t>
  </si>
  <si>
    <t>Naknade građanima i kućanstvima u novcu</t>
  </si>
  <si>
    <t>3722</t>
  </si>
  <si>
    <t>Naknade građanima i kućanstvima u naravi</t>
  </si>
  <si>
    <t>RASHODI ZA NABAVU NEFINANCIJSKE IMOVINE</t>
  </si>
  <si>
    <t>42</t>
  </si>
  <si>
    <t>Rashodi za nabavu proizvedene dugotrajne imovine</t>
  </si>
  <si>
    <t>422</t>
  </si>
  <si>
    <t>Postrojenja i oprema</t>
  </si>
  <si>
    <t>4221</t>
  </si>
  <si>
    <t>Uredska oprema i namještaj</t>
  </si>
  <si>
    <t>4227</t>
  </si>
  <si>
    <t>Uređaji, strojevi i oprema za ostale namjene</t>
  </si>
  <si>
    <t>IZVJEŠTAJ O PRIHODIMA I RASHODIMA PREMA IZVORIMA FINANCIRANJA</t>
  </si>
  <si>
    <t>1 Opći prihodi i primici</t>
  </si>
  <si>
    <t xml:space="preserve">   11 Proračunski prihodi</t>
  </si>
  <si>
    <t>3 Vlastiti prihodi</t>
  </si>
  <si>
    <t xml:space="preserve">   31 Vlastiti prihod</t>
  </si>
  <si>
    <t>4 Prihodi za posebne namjene</t>
  </si>
  <si>
    <t xml:space="preserve">   43 Ostali prihodi za posebne namjene</t>
  </si>
  <si>
    <t>5 Pomoći</t>
  </si>
  <si>
    <t xml:space="preserve">   52 Ostale pomoći (rač 63414 HZMO HZZ HZZO)</t>
  </si>
  <si>
    <t>6 Donacije</t>
  </si>
  <si>
    <t xml:space="preserve">   61 Donacije</t>
  </si>
  <si>
    <t>IZVJEŠTAJ O RASHODIMA PREMA FUNKCIJSKOJ KLASIFIKACIJI</t>
  </si>
  <si>
    <t xml:space="preserve">   1040 Skrb za djecu bez odgovarajuće rodit.skr</t>
  </si>
  <si>
    <t>IZVJEŠTAJ RAČUNA FINANCIRANJA PREMA IZVORIMA FINANCIRANJA</t>
  </si>
  <si>
    <t>UKUPNO PRIMICI</t>
  </si>
  <si>
    <t>UKUPNO IZDACI</t>
  </si>
  <si>
    <t>PROGRAM</t>
  </si>
  <si>
    <t>AKTIVNOST</t>
  </si>
  <si>
    <t>IZVORNI PLAN ILI REBALANS 2024.*</t>
  </si>
  <si>
    <t>TEKUĆI PLAN 2024.*</t>
  </si>
  <si>
    <t xml:space="preserve"> IZVRŠENJE 
1.-12.2024. </t>
  </si>
  <si>
    <t>Šifra</t>
  </si>
  <si>
    <t>Naziv</t>
  </si>
  <si>
    <t>5=4/2*100</t>
  </si>
  <si>
    <t>Skrb za socijalno osjetljive skupine</t>
  </si>
  <si>
    <t>Skrb za djecu bez odgovarajuće roditeljske skrbi</t>
  </si>
  <si>
    <t>Podizanje kvalitete i dostupnosti socijalne skrbi</t>
  </si>
  <si>
    <t>Hitna intervencija u sustavu socijalne zaštite</t>
  </si>
  <si>
    <t>Skrb za djecu bez rod.skrbi-ostali izv</t>
  </si>
  <si>
    <t>Razvoj socijalnih usluga u zajednici - NPOO Nacionalni plan oporavka i otpornosti</t>
  </si>
  <si>
    <t>Razvoj socijalnih usluga u zajednici - NPOO</t>
  </si>
  <si>
    <t>UKUPNO</t>
  </si>
  <si>
    <t xml:space="preserve"> RAČUN FINANCIRANJA</t>
  </si>
  <si>
    <t xml:space="preserve">OSTVARENJE/IZVRŠENJE 
N-1. </t>
  </si>
  <si>
    <t>IZVORNI PLAN ILI REBALANS N.*</t>
  </si>
  <si>
    <t>TEKUĆI PLAN N.*</t>
  </si>
  <si>
    <t xml:space="preserve">OSTVARENJE/IZVRŠENJE 
N. </t>
  </si>
  <si>
    <t>Primici od financijske imovine i zaduživanja</t>
  </si>
  <si>
    <t>Primici od zaduživanja</t>
  </si>
  <si>
    <t>Primljeni krediti i zajmovi od međunarodnih organizacija, institucija i tijela EU te inozemnih vlada</t>
  </si>
  <si>
    <t>Primljeni zajmovi od međunarodnih organizacija</t>
  </si>
  <si>
    <t>….</t>
  </si>
  <si>
    <t>Izdaci za financijsku imovinu i otplate zajmova</t>
  </si>
  <si>
    <t>Izdaci za otplatu glavnice primljenih kredita i zajmova</t>
  </si>
  <si>
    <t>Otplata glavnice primljenih kredita i zajmova od međunarodnih organizacija, institucija i tijela EU te inozemnih vlada</t>
  </si>
  <si>
    <t>Otplata glavnice primljenih zajmova od međunarodnih organizacija</t>
  </si>
  <si>
    <t>II. POSEBNI DIO</t>
  </si>
  <si>
    <t>IZVJEŠTAJ PO PROGRAMSKOJ KLASIFIKACIJI</t>
  </si>
  <si>
    <t>IZVORNI PLAN ILI REBALANS 2025.*</t>
  </si>
  <si>
    <t>TEKUĆI PLAN 2025.*</t>
  </si>
  <si>
    <t xml:space="preserve"> IZVRŠENJE 
1.-12.2025. </t>
  </si>
  <si>
    <t>BROJČANA OZNAKA PRORAČUNSKOG KORISNIKA: 213</t>
  </si>
  <si>
    <t>Centar za pružanje usluga u zajednici Maestral</t>
  </si>
  <si>
    <t>Šifra programa</t>
  </si>
  <si>
    <t>Naziv programa</t>
  </si>
  <si>
    <t>Šifra aktivnosti</t>
  </si>
  <si>
    <t>Naziv aktivnosti</t>
  </si>
  <si>
    <t>Izvor financiranja</t>
  </si>
  <si>
    <t>Račun</t>
  </si>
  <si>
    <t>Opis</t>
  </si>
  <si>
    <t>4002</t>
  </si>
  <si>
    <t>A  734192</t>
  </si>
  <si>
    <t>11</t>
  </si>
  <si>
    <t>3235</t>
  </si>
  <si>
    <t>Zakupnine i najamnine</t>
  </si>
  <si>
    <t>3241</t>
  </si>
  <si>
    <t>Naknade troškova osobama izvan radnog odnosa</t>
  </si>
  <si>
    <t>324</t>
  </si>
  <si>
    <t>3295</t>
  </si>
  <si>
    <t>Pristojbe i naknade</t>
  </si>
  <si>
    <t>3433</t>
  </si>
  <si>
    <t>Zatezne kamate</t>
  </si>
  <si>
    <t>3434</t>
  </si>
  <si>
    <t>Ostali nespomenuti financijski rashodi</t>
  </si>
  <si>
    <t>3911</t>
  </si>
  <si>
    <t>Raspored tekućih izdataka</t>
  </si>
  <si>
    <t>391</t>
  </si>
  <si>
    <t>Raspored rashoda</t>
  </si>
  <si>
    <t>39</t>
  </si>
  <si>
    <t>Raspored rashoda i prijelazni računi</t>
  </si>
  <si>
    <t>Prihodi iz proračuna za financiranje redovne djelatnosti proračunskih korisnika</t>
  </si>
  <si>
    <t>6911</t>
  </si>
  <si>
    <t>Raspored prihoda</t>
  </si>
  <si>
    <t>691</t>
  </si>
  <si>
    <t>69</t>
  </si>
  <si>
    <t>Raspored prihoda i prijelazni računi</t>
  </si>
  <si>
    <t>4003</t>
  </si>
  <si>
    <t>K  618350</t>
  </si>
  <si>
    <t>Poboljšanje infrastrukture u sustavu socijalne skrbi</t>
  </si>
  <si>
    <t>4511</t>
  </si>
  <si>
    <t>Dodatna ulaganja na građevinskim objektima</t>
  </si>
  <si>
    <t>451</t>
  </si>
  <si>
    <t>45</t>
  </si>
  <si>
    <t>Rashodi za dodatna ulaganja na nefinancijskoj imovini</t>
  </si>
  <si>
    <t>4911</t>
  </si>
  <si>
    <t>491</t>
  </si>
  <si>
    <t>49</t>
  </si>
  <si>
    <t>6712</t>
  </si>
  <si>
    <t>Prihodi za financiranje rashoda za nabavu nefinancijske imovine</t>
  </si>
  <si>
    <t>00213</t>
  </si>
  <si>
    <t>Novi program</t>
  </si>
  <si>
    <t>K  618391</t>
  </si>
  <si>
    <t>K  792000</t>
  </si>
  <si>
    <t>Obnova voznog parka u sustavu socijalne skrbi</t>
  </si>
  <si>
    <t>4231</t>
  </si>
  <si>
    <t>Prijevozna sredstva u cestovnom prometu</t>
  </si>
  <si>
    <t>423</t>
  </si>
  <si>
    <t>Prijevozna sredstva</t>
  </si>
  <si>
    <t>A  795010</t>
  </si>
  <si>
    <t>Prihodi od prodaje proizvoda i robe</t>
  </si>
  <si>
    <t>43</t>
  </si>
  <si>
    <t>52</t>
  </si>
  <si>
    <t/>
  </si>
  <si>
    <t>T  797014</t>
  </si>
  <si>
    <t>581</t>
  </si>
  <si>
    <t>61</t>
  </si>
  <si>
    <t>00214</t>
  </si>
  <si>
    <t>A  795011</t>
  </si>
  <si>
    <t>00212</t>
  </si>
  <si>
    <t>A  795009</t>
  </si>
  <si>
    <t>OSTVARENJE/IZVRŠENJE 1.-12.2024.</t>
  </si>
  <si>
    <t>6632</t>
  </si>
  <si>
    <t>Kapitalne donacije</t>
  </si>
  <si>
    <t>Prijevozna sredstva (šifre 4231 do 4234)</t>
  </si>
  <si>
    <t>Dodatna ulaganja na postrojenjima i opremi</t>
  </si>
  <si>
    <t>Nakn trošk osobama izvan radn odnosa</t>
  </si>
  <si>
    <t>Reprezentacija</t>
  </si>
  <si>
    <t xml:space="preserve">   581 Mehanizam za oporavak i otpornost</t>
  </si>
  <si>
    <t>Plaće za redovan rad</t>
  </si>
  <si>
    <t>UKUPNI PRIHODI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</si>
</sst>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color theme="1"/>
      <name val="Calibri"/>
      <family val="2"/>
      <charset val="238"/>
      <scheme val="minor"/>
    </font>
    <font>
      <b/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color indexed="8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b/>
      <sz val="8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9"/>
      <name val="Arial"/>
      <family val="2"/>
      <charset val="238"/>
    </font>
    <font>
      <sz val="9"/>
      <color theme="1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82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1" fillId="0" borderId="1" xfId="0" applyFont="1" applyBorder="1" applyAlignment="1"/>
    <xf numFmtId="0" fontId="1" fillId="0" borderId="1" xfId="0" quotePrefix="1" applyFont="1" applyBorder="1" applyAlignment="1"/>
    <xf numFmtId="4" fontId="1" fillId="0" borderId="1" xfId="0" applyNumberFormat="1" applyFont="1" applyBorder="1" applyAlignment="1"/>
    <xf numFmtId="0" fontId="5" fillId="0" borderId="1" xfId="0" applyFont="1" applyBorder="1" applyAlignment="1"/>
    <xf numFmtId="0" fontId="5" fillId="0" borderId="1" xfId="0" quotePrefix="1" applyFont="1" applyBorder="1" applyAlignment="1"/>
    <xf numFmtId="4" fontId="5" fillId="0" borderId="1" xfId="0" applyNumberFormat="1" applyFont="1" applyBorder="1" applyAlignment="1"/>
    <xf numFmtId="4" fontId="1" fillId="2" borderId="1" xfId="0" applyNumberFormat="1" applyFont="1" applyFill="1" applyBorder="1" applyAlignment="1">
      <alignment horizontal="center" wrapText="1"/>
    </xf>
    <xf numFmtId="4" fontId="1" fillId="2" borderId="1" xfId="0" applyNumberFormat="1" applyFont="1" applyFill="1" applyBorder="1" applyAlignment="1">
      <alignment wrapText="1"/>
    </xf>
    <xf numFmtId="4" fontId="1" fillId="2" borderId="1" xfId="0" applyNumberFormat="1" applyFont="1" applyFill="1" applyBorder="1" applyAlignment="1">
      <alignment horizontal="left" wrapText="1"/>
    </xf>
    <xf numFmtId="3" fontId="1" fillId="2" borderId="1" xfId="0" applyNumberFormat="1" applyFont="1" applyFill="1" applyBorder="1" applyAlignment="1">
      <alignment horizontal="center" wrapText="1"/>
    </xf>
    <xf numFmtId="0" fontId="5" fillId="3" borderId="1" xfId="0" quotePrefix="1" applyFont="1" applyFill="1" applyBorder="1" applyAlignment="1">
      <alignment horizontal="center" wrapText="1"/>
    </xf>
    <xf numFmtId="0" fontId="5" fillId="3" borderId="1" xfId="0" quotePrefix="1" applyFont="1" applyFill="1" applyBorder="1" applyAlignment="1">
      <alignment horizontal="left" wrapText="1"/>
    </xf>
    <xf numFmtId="0" fontId="5" fillId="3" borderId="1" xfId="0" quotePrefix="1" applyFont="1" applyFill="1" applyBorder="1" applyAlignment="1">
      <alignment wrapText="1"/>
    </xf>
    <xf numFmtId="4" fontId="6" fillId="3" borderId="1" xfId="0" applyNumberFormat="1" applyFont="1" applyFill="1" applyBorder="1" applyAlignment="1">
      <alignment horizontal="center" wrapText="1"/>
    </xf>
    <xf numFmtId="9" fontId="5" fillId="3" borderId="1" xfId="1" quotePrefix="1" applyFont="1" applyFill="1" applyBorder="1" applyAlignment="1">
      <alignment horizontal="center" wrapText="1"/>
    </xf>
    <xf numFmtId="4" fontId="0" fillId="0" borderId="0" xfId="0" applyNumberFormat="1"/>
    <xf numFmtId="4" fontId="4" fillId="4" borderId="1" xfId="0" applyNumberFormat="1" applyFont="1" applyFill="1" applyBorder="1" applyAlignment="1">
      <alignment horizontal="center" wrapText="1"/>
    </xf>
    <xf numFmtId="9" fontId="4" fillId="4" borderId="1" xfId="1" applyFont="1" applyFill="1" applyBorder="1" applyAlignment="1">
      <alignment horizontal="center" wrapText="1"/>
    </xf>
    <xf numFmtId="0" fontId="0" fillId="0" borderId="0" xfId="0" applyAlignment="1">
      <alignment horizontal="left" wrapText="1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1" fillId="5" borderId="1" xfId="0" quotePrefix="1" applyFont="1" applyFill="1" applyBorder="1" applyAlignment="1">
      <alignment horizontal="center" vertical="center" wrapText="1"/>
    </xf>
    <xf numFmtId="0" fontId="1" fillId="5" borderId="1" xfId="0" quotePrefix="1" applyFont="1" applyFill="1" applyBorder="1" applyAlignment="1">
      <alignment horizontal="center" vertical="center"/>
    </xf>
    <xf numFmtId="4" fontId="5" fillId="3" borderId="1" xfId="0" applyNumberFormat="1" applyFont="1" applyFill="1" applyBorder="1" applyAlignment="1">
      <alignment horizontal="right"/>
    </xf>
    <xf numFmtId="0" fontId="5" fillId="6" borderId="2" xfId="0" quotePrefix="1" applyFont="1" applyFill="1" applyBorder="1" applyAlignment="1">
      <alignment vertical="center"/>
    </xf>
    <xf numFmtId="0" fontId="0" fillId="6" borderId="3" xfId="0" applyFont="1" applyFill="1" applyBorder="1" applyAlignment="1">
      <alignment vertical="center"/>
    </xf>
    <xf numFmtId="0" fontId="0" fillId="6" borderId="4" xfId="0" applyFont="1" applyFill="1" applyBorder="1" applyAlignment="1">
      <alignment vertical="center"/>
    </xf>
    <xf numFmtId="4" fontId="5" fillId="6" borderId="1" xfId="0" applyNumberFormat="1" applyFont="1" applyFill="1" applyBorder="1" applyAlignment="1">
      <alignment horizontal="right"/>
    </xf>
    <xf numFmtId="4" fontId="5" fillId="6" borderId="1" xfId="0" applyNumberFormat="1" applyFont="1" applyFill="1" applyBorder="1" applyAlignment="1">
      <alignment horizontal="right" vertical="center"/>
    </xf>
    <xf numFmtId="0" fontId="1" fillId="3" borderId="0" xfId="0" applyFont="1" applyFill="1"/>
    <xf numFmtId="0" fontId="0" fillId="3" borderId="0" xfId="0" applyFill="1"/>
    <xf numFmtId="4" fontId="0" fillId="3" borderId="0" xfId="0" applyNumberFormat="1" applyFill="1"/>
    <xf numFmtId="0" fontId="1" fillId="0" borderId="0" xfId="0" applyFont="1" applyAlignment="1">
      <alignment horizontal="center"/>
    </xf>
    <xf numFmtId="4" fontId="1" fillId="0" borderId="1" xfId="0" applyNumberFormat="1" applyFont="1" applyBorder="1" applyAlignment="1">
      <alignment horizontal="center"/>
    </xf>
    <xf numFmtId="0" fontId="1" fillId="2" borderId="1" xfId="0" quotePrefix="1" applyFont="1" applyFill="1" applyBorder="1" applyAlignment="1"/>
    <xf numFmtId="0" fontId="1" fillId="2" borderId="1" xfId="0" applyFont="1" applyFill="1" applyBorder="1" applyAlignment="1"/>
    <xf numFmtId="4" fontId="1" fillId="2" borderId="1" xfId="0" applyNumberFormat="1" applyFont="1" applyFill="1" applyBorder="1" applyAlignment="1"/>
    <xf numFmtId="4" fontId="1" fillId="2" borderId="1" xfId="0" applyNumberFormat="1" applyFont="1" applyFill="1" applyBorder="1" applyAlignment="1">
      <alignment horizontal="center"/>
    </xf>
    <xf numFmtId="0" fontId="5" fillId="7" borderId="1" xfId="0" applyFont="1" applyFill="1" applyBorder="1" applyAlignment="1"/>
    <xf numFmtId="0" fontId="5" fillId="7" borderId="1" xfId="0" quotePrefix="1" applyFont="1" applyFill="1" applyBorder="1" applyAlignment="1"/>
    <xf numFmtId="4" fontId="5" fillId="7" borderId="1" xfId="0" applyNumberFormat="1" applyFont="1" applyFill="1" applyBorder="1" applyAlignment="1"/>
    <xf numFmtId="4" fontId="5" fillId="7" borderId="1" xfId="0" applyNumberFormat="1" applyFont="1" applyFill="1" applyBorder="1" applyAlignment="1">
      <alignment horizontal="center"/>
    </xf>
    <xf numFmtId="0" fontId="5" fillId="6" borderId="1" xfId="0" applyFont="1" applyFill="1" applyBorder="1" applyAlignment="1"/>
    <xf numFmtId="0" fontId="5" fillId="6" borderId="1" xfId="0" quotePrefix="1" applyFont="1" applyFill="1" applyBorder="1" applyAlignment="1"/>
    <xf numFmtId="4" fontId="5" fillId="6" borderId="1" xfId="0" applyNumberFormat="1" applyFont="1" applyFill="1" applyBorder="1" applyAlignment="1"/>
    <xf numFmtId="4" fontId="5" fillId="6" borderId="1" xfId="0" applyNumberFormat="1" applyFont="1" applyFill="1" applyBorder="1" applyAlignment="1">
      <alignment horizontal="center"/>
    </xf>
    <xf numFmtId="4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quotePrefix="1" applyFont="1" applyBorder="1" applyAlignment="1">
      <alignment horizontal="left"/>
    </xf>
    <xf numFmtId="0" fontId="1" fillId="3" borderId="1" xfId="0" quotePrefix="1" applyFont="1" applyFill="1" applyBorder="1" applyAlignment="1"/>
    <xf numFmtId="4" fontId="1" fillId="3" borderId="1" xfId="0" applyNumberFormat="1" applyFont="1" applyFill="1" applyBorder="1" applyAlignment="1"/>
    <xf numFmtId="0" fontId="5" fillId="3" borderId="1" xfId="0" quotePrefix="1" applyFont="1" applyFill="1" applyBorder="1" applyAlignment="1"/>
    <xf numFmtId="4" fontId="5" fillId="3" borderId="1" xfId="0" applyNumberFormat="1" applyFont="1" applyFill="1" applyBorder="1" applyAlignment="1"/>
    <xf numFmtId="0" fontId="9" fillId="3" borderId="0" xfId="0" applyNumberFormat="1" applyFont="1" applyFill="1" applyBorder="1" applyAlignment="1" applyProtection="1">
      <alignment horizontal="center" vertical="center" wrapText="1"/>
    </xf>
    <xf numFmtId="0" fontId="5" fillId="3" borderId="0" xfId="0" applyNumberFormat="1" applyFont="1" applyFill="1" applyBorder="1" applyAlignment="1" applyProtection="1">
      <alignment vertical="center" wrapText="1"/>
    </xf>
    <xf numFmtId="0" fontId="1" fillId="5" borderId="4" xfId="0" applyNumberFormat="1" applyFont="1" applyFill="1" applyBorder="1" applyAlignment="1" applyProtection="1">
      <alignment horizontal="center" vertical="center" wrapText="1"/>
    </xf>
    <xf numFmtId="0" fontId="10" fillId="5" borderId="4" xfId="0" applyNumberFormat="1" applyFont="1" applyFill="1" applyBorder="1" applyAlignment="1" applyProtection="1">
      <alignment horizontal="center" vertical="center" wrapText="1"/>
    </xf>
    <xf numFmtId="0" fontId="11" fillId="3" borderId="1" xfId="0" applyNumberFormat="1" applyFont="1" applyFill="1" applyBorder="1" applyAlignment="1" applyProtection="1">
      <alignment horizontal="left" vertical="center" wrapText="1"/>
    </xf>
    <xf numFmtId="3" fontId="5" fillId="3" borderId="1" xfId="0" applyNumberFormat="1" applyFont="1" applyFill="1" applyBorder="1" applyAlignment="1">
      <alignment horizontal="right"/>
    </xf>
    <xf numFmtId="0" fontId="0" fillId="0" borderId="1" xfId="0" applyBorder="1"/>
    <xf numFmtId="0" fontId="6" fillId="3" borderId="1" xfId="0" applyNumberFormat="1" applyFont="1" applyFill="1" applyBorder="1" applyAlignment="1" applyProtection="1">
      <alignment horizontal="left" vertical="center" wrapText="1"/>
    </xf>
    <xf numFmtId="0" fontId="6" fillId="3" borderId="1" xfId="0" quotePrefix="1" applyFont="1" applyFill="1" applyBorder="1" applyAlignment="1">
      <alignment horizontal="left" vertical="center"/>
    </xf>
    <xf numFmtId="0" fontId="6" fillId="3" borderId="1" xfId="0" quotePrefix="1" applyFont="1" applyFill="1" applyBorder="1" applyAlignment="1">
      <alignment horizontal="left" vertical="center" wrapText="1"/>
    </xf>
    <xf numFmtId="0" fontId="12" fillId="3" borderId="1" xfId="0" quotePrefix="1" applyFont="1" applyFill="1" applyBorder="1" applyAlignment="1">
      <alignment horizontal="left" vertical="center"/>
    </xf>
    <xf numFmtId="0" fontId="12" fillId="3" borderId="1" xfId="0" quotePrefix="1" applyFont="1" applyFill="1" applyBorder="1" applyAlignment="1">
      <alignment horizontal="left" vertical="center" wrapText="1"/>
    </xf>
    <xf numFmtId="0" fontId="11" fillId="3" borderId="1" xfId="0" applyFont="1" applyFill="1" applyBorder="1" applyAlignment="1">
      <alignment horizontal="left" vertical="center"/>
    </xf>
    <xf numFmtId="0" fontId="11" fillId="3" borderId="1" xfId="0" applyNumberFormat="1" applyFont="1" applyFill="1" applyBorder="1" applyAlignment="1" applyProtection="1">
      <alignment horizontal="left" vertical="center"/>
    </xf>
    <xf numFmtId="0" fontId="11" fillId="3" borderId="1" xfId="0" applyNumberFormat="1" applyFont="1" applyFill="1" applyBorder="1" applyAlignment="1" applyProtection="1">
      <alignment vertical="center" wrapText="1"/>
    </xf>
    <xf numFmtId="0" fontId="6" fillId="3" borderId="1" xfId="0" applyNumberFormat="1" applyFont="1" applyFill="1" applyBorder="1" applyAlignment="1" applyProtection="1">
      <alignment vertical="center" wrapText="1"/>
    </xf>
    <xf numFmtId="3" fontId="5" fillId="3" borderId="1" xfId="0" applyNumberFormat="1" applyFont="1" applyFill="1" applyBorder="1" applyAlignment="1" applyProtection="1">
      <alignment horizontal="right" wrapText="1"/>
    </xf>
    <xf numFmtId="0" fontId="6" fillId="3" borderId="1" xfId="0" applyFont="1" applyFill="1" applyBorder="1" applyAlignment="1">
      <alignment horizontal="left" vertical="center"/>
    </xf>
    <xf numFmtId="0" fontId="1" fillId="3" borderId="1" xfId="0" applyFont="1" applyFill="1" applyBorder="1" applyAlignment="1"/>
    <xf numFmtId="0" fontId="13" fillId="0" borderId="0" xfId="0" applyFont="1" applyAlignment="1">
      <alignment vertical="top" wrapText="1"/>
    </xf>
    <xf numFmtId="0" fontId="9" fillId="3" borderId="0" xfId="0" applyNumberFormat="1" applyFont="1" applyFill="1" applyBorder="1" applyAlignment="1" applyProtection="1">
      <alignment horizontal="left" vertical="center" wrapText="1"/>
    </xf>
    <xf numFmtId="0" fontId="14" fillId="3" borderId="0" xfId="0" applyNumberFormat="1" applyFont="1" applyFill="1" applyBorder="1" applyAlignment="1" applyProtection="1">
      <alignment horizontal="center" vertical="center" wrapText="1"/>
    </xf>
    <xf numFmtId="9" fontId="5" fillId="3" borderId="0" xfId="1" applyFont="1" applyFill="1" applyBorder="1" applyAlignment="1" applyProtection="1">
      <alignment horizontal="center" vertical="center" wrapText="1"/>
    </xf>
    <xf numFmtId="0" fontId="15" fillId="3" borderId="0" xfId="0" applyFont="1" applyFill="1" applyAlignment="1">
      <alignment wrapText="1"/>
    </xf>
    <xf numFmtId="0" fontId="11" fillId="5" borderId="1" xfId="0" applyNumberFormat="1" applyFont="1" applyFill="1" applyBorder="1" applyAlignment="1" applyProtection="1">
      <alignment horizontal="center" vertical="center" wrapText="1"/>
    </xf>
    <xf numFmtId="9" fontId="11" fillId="5" borderId="1" xfId="1" applyFont="1" applyFill="1" applyBorder="1" applyAlignment="1" applyProtection="1">
      <alignment horizontal="center" vertical="center" wrapText="1"/>
    </xf>
    <xf numFmtId="0" fontId="17" fillId="5" borderId="1" xfId="0" applyNumberFormat="1" applyFont="1" applyFill="1" applyBorder="1" applyAlignment="1" applyProtection="1">
      <alignment horizontal="center" vertical="center" wrapText="1"/>
    </xf>
    <xf numFmtId="9" fontId="17" fillId="5" borderId="1" xfId="1" applyFont="1" applyFill="1" applyBorder="1" applyAlignment="1" applyProtection="1">
      <alignment horizontal="center" vertical="center" wrapText="1"/>
    </xf>
    <xf numFmtId="0" fontId="18" fillId="3" borderId="0" xfId="0" applyFont="1" applyFill="1"/>
    <xf numFmtId="0" fontId="6" fillId="5" borderId="1" xfId="0" applyNumberFormat="1" applyFont="1" applyFill="1" applyBorder="1" applyAlignment="1" applyProtection="1">
      <alignment horizontal="left" vertical="center" wrapText="1"/>
    </xf>
    <xf numFmtId="3" fontId="6" fillId="5" borderId="1" xfId="0" applyNumberFormat="1" applyFont="1" applyFill="1" applyBorder="1" applyAlignment="1">
      <alignment horizontal="right"/>
    </xf>
    <xf numFmtId="9" fontId="6" fillId="5" borderId="1" xfId="1" applyFont="1" applyFill="1" applyBorder="1" applyAlignment="1">
      <alignment horizontal="center"/>
    </xf>
    <xf numFmtId="0" fontId="19" fillId="5" borderId="1" xfId="0" applyFont="1" applyFill="1" applyBorder="1" applyAlignment="1">
      <alignment horizontal="left" wrapText="1"/>
    </xf>
    <xf numFmtId="3" fontId="6" fillId="5" borderId="1" xfId="0" applyNumberFormat="1" applyFont="1" applyFill="1" applyBorder="1" applyAlignment="1">
      <alignment horizontal="left" wrapText="1"/>
    </xf>
    <xf numFmtId="4" fontId="6" fillId="5" borderId="1" xfId="0" applyNumberFormat="1" applyFont="1" applyFill="1" applyBorder="1" applyAlignment="1">
      <alignment horizontal="left" wrapText="1"/>
    </xf>
    <xf numFmtId="9" fontId="6" fillId="5" borderId="1" xfId="1" applyFont="1" applyFill="1" applyBorder="1" applyAlignment="1">
      <alignment horizontal="center" wrapText="1"/>
    </xf>
    <xf numFmtId="0" fontId="5" fillId="3" borderId="1" xfId="0" quotePrefix="1" applyFont="1" applyFill="1" applyBorder="1"/>
    <xf numFmtId="4" fontId="6" fillId="3" borderId="1" xfId="0" applyNumberFormat="1" applyFont="1" applyFill="1" applyBorder="1"/>
    <xf numFmtId="9" fontId="5" fillId="3" borderId="1" xfId="1" applyFont="1" applyFill="1" applyBorder="1" applyAlignment="1">
      <alignment horizontal="center"/>
    </xf>
    <xf numFmtId="0" fontId="5" fillId="6" borderId="1" xfId="0" quotePrefix="1" applyFont="1" applyFill="1" applyBorder="1"/>
    <xf numFmtId="4" fontId="6" fillId="6" borderId="1" xfId="0" applyNumberFormat="1" applyFont="1" applyFill="1" applyBorder="1"/>
    <xf numFmtId="9" fontId="5" fillId="6" borderId="1" xfId="1" applyFont="1" applyFill="1" applyBorder="1" applyAlignment="1">
      <alignment horizontal="center"/>
    </xf>
    <xf numFmtId="4" fontId="5" fillId="7" borderId="1" xfId="0" applyNumberFormat="1" applyFont="1" applyFill="1" applyBorder="1"/>
    <xf numFmtId="4" fontId="6" fillId="7" borderId="1" xfId="0" applyNumberFormat="1" applyFont="1" applyFill="1" applyBorder="1"/>
    <xf numFmtId="9" fontId="5" fillId="7" borderId="1" xfId="1" applyFont="1" applyFill="1" applyBorder="1" applyAlignment="1">
      <alignment horizontal="center"/>
    </xf>
    <xf numFmtId="4" fontId="1" fillId="2" borderId="1" xfId="0" applyNumberFormat="1" applyFont="1" applyFill="1" applyBorder="1"/>
    <xf numFmtId="4" fontId="11" fillId="2" borderId="1" xfId="0" applyNumberFormat="1" applyFont="1" applyFill="1" applyBorder="1"/>
    <xf numFmtId="9" fontId="1" fillId="2" borderId="1" xfId="1" applyFont="1" applyFill="1" applyBorder="1" applyAlignment="1">
      <alignment horizontal="center"/>
    </xf>
    <xf numFmtId="0" fontId="0" fillId="3" borderId="0" xfId="0" applyFont="1" applyFill="1"/>
    <xf numFmtId="0" fontId="19" fillId="3" borderId="0" xfId="0" applyFont="1" applyFill="1"/>
    <xf numFmtId="9" fontId="0" fillId="3" borderId="0" xfId="1" applyFont="1" applyFill="1" applyAlignment="1">
      <alignment horizontal="center"/>
    </xf>
    <xf numFmtId="0" fontId="0" fillId="3" borderId="0" xfId="0" applyFill="1" applyAlignment="1">
      <alignment horizontal="left"/>
    </xf>
    <xf numFmtId="4" fontId="5" fillId="0" borderId="5" xfId="0" applyNumberFormat="1" applyFont="1" applyFill="1" applyBorder="1" applyAlignment="1"/>
    <xf numFmtId="4" fontId="1" fillId="2" borderId="6" xfId="0" applyNumberFormat="1" applyFont="1" applyFill="1" applyBorder="1"/>
    <xf numFmtId="4" fontId="11" fillId="2" borderId="6" xfId="0" applyNumberFormat="1" applyFont="1" applyFill="1" applyBorder="1"/>
    <xf numFmtId="9" fontId="1" fillId="2" borderId="6" xfId="1" applyFont="1" applyFill="1" applyBorder="1" applyAlignment="1">
      <alignment horizontal="center"/>
    </xf>
    <xf numFmtId="0" fontId="1" fillId="8" borderId="7" xfId="0" quotePrefix="1" applyFont="1" applyFill="1" applyBorder="1"/>
    <xf numFmtId="4" fontId="6" fillId="8" borderId="8" xfId="0" applyNumberFormat="1" applyFont="1" applyFill="1" applyBorder="1"/>
    <xf numFmtId="4" fontId="11" fillId="8" borderId="8" xfId="0" applyNumberFormat="1" applyFont="1" applyFill="1" applyBorder="1"/>
    <xf numFmtId="9" fontId="5" fillId="8" borderId="9" xfId="1" applyFont="1" applyFill="1" applyBorder="1" applyAlignment="1">
      <alignment horizontal="center"/>
    </xf>
    <xf numFmtId="0" fontId="1" fillId="8" borderId="10" xfId="0" quotePrefix="1" applyFont="1" applyFill="1" applyBorder="1"/>
    <xf numFmtId="4" fontId="6" fillId="8" borderId="11" xfId="0" applyNumberFormat="1" applyFont="1" applyFill="1" applyBorder="1"/>
    <xf numFmtId="4" fontId="11" fillId="8" borderId="11" xfId="0" applyNumberFormat="1" applyFont="1" applyFill="1" applyBorder="1"/>
    <xf numFmtId="9" fontId="5" fillId="8" borderId="12" xfId="1" applyFont="1" applyFill="1" applyBorder="1" applyAlignment="1">
      <alignment horizontal="center"/>
    </xf>
    <xf numFmtId="0" fontId="5" fillId="3" borderId="14" xfId="0" quotePrefix="1" applyFont="1" applyFill="1" applyBorder="1"/>
    <xf numFmtId="0" fontId="5" fillId="3" borderId="13" xfId="0" quotePrefix="1" applyFont="1" applyFill="1" applyBorder="1"/>
    <xf numFmtId="0" fontId="5" fillId="3" borderId="0" xfId="0" quotePrefix="1" applyFont="1" applyFill="1" applyBorder="1"/>
    <xf numFmtId="0" fontId="5" fillId="3" borderId="15" xfId="0" quotePrefix="1" applyFont="1" applyFill="1" applyBorder="1"/>
    <xf numFmtId="4" fontId="1" fillId="2" borderId="1" xfId="0" applyNumberFormat="1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center"/>
    </xf>
    <xf numFmtId="0" fontId="7" fillId="3" borderId="0" xfId="0" quotePrefix="1" applyFont="1" applyFill="1" applyAlignment="1"/>
    <xf numFmtId="0" fontId="8" fillId="3" borderId="0" xfId="0" applyFont="1" applyFill="1" applyAlignment="1"/>
    <xf numFmtId="0" fontId="7" fillId="3" borderId="0" xfId="0" quotePrefix="1" applyFont="1" applyFill="1" applyAlignment="1">
      <alignment wrapText="1"/>
    </xf>
    <xf numFmtId="0" fontId="8" fillId="3" borderId="0" xfId="0" applyFont="1" applyFill="1" applyAlignment="1">
      <alignment wrapText="1"/>
    </xf>
    <xf numFmtId="0" fontId="5" fillId="3" borderId="2" xfId="0" quotePrefix="1" applyFont="1" applyFill="1" applyBorder="1" applyAlignment="1">
      <alignment vertical="center"/>
    </xf>
    <xf numFmtId="0" fontId="0" fillId="3" borderId="3" xfId="0" applyFont="1" applyFill="1" applyBorder="1" applyAlignment="1">
      <alignment vertical="center"/>
    </xf>
    <xf numFmtId="0" fontId="0" fillId="3" borderId="4" xfId="0" applyFont="1" applyFill="1" applyBorder="1" applyAlignment="1">
      <alignment vertical="center"/>
    </xf>
    <xf numFmtId="0" fontId="1" fillId="3" borderId="0" xfId="0" quotePrefix="1" applyFont="1" applyFill="1" applyAlignment="1"/>
    <xf numFmtId="0" fontId="0" fillId="3" borderId="0" xfId="0" applyFill="1" applyAlignment="1"/>
    <xf numFmtId="0" fontId="1" fillId="5" borderId="2" xfId="0" quotePrefix="1" applyFont="1" applyFill="1" applyBorder="1" applyAlignment="1">
      <alignment vertical="center"/>
    </xf>
    <xf numFmtId="0" fontId="0" fillId="5" borderId="3" xfId="0" applyFill="1" applyBorder="1" applyAlignment="1">
      <alignment vertical="center"/>
    </xf>
    <xf numFmtId="0" fontId="0" fillId="5" borderId="4" xfId="0" applyFill="1" applyBorder="1" applyAlignment="1">
      <alignment vertical="center"/>
    </xf>
    <xf numFmtId="0" fontId="1" fillId="5" borderId="2" xfId="0" quotePrefix="1" applyFont="1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5" fillId="6" borderId="2" xfId="0" quotePrefix="1" applyFont="1" applyFill="1" applyBorder="1" applyAlignment="1">
      <alignment vertical="center"/>
    </xf>
    <xf numFmtId="0" fontId="0" fillId="6" borderId="3" xfId="0" applyFont="1" applyFill="1" applyBorder="1" applyAlignment="1">
      <alignment vertical="center"/>
    </xf>
    <xf numFmtId="0" fontId="0" fillId="6" borderId="4" xfId="0" applyFont="1" applyFill="1" applyBorder="1" applyAlignment="1">
      <alignment vertical="center"/>
    </xf>
    <xf numFmtId="0" fontId="2" fillId="3" borderId="0" xfId="0" quotePrefix="1" applyFont="1" applyFill="1" applyAlignment="1">
      <alignment horizontal="center" vertical="center" wrapText="1"/>
    </xf>
    <xf numFmtId="0" fontId="0" fillId="3" borderId="0" xfId="0" applyFill="1" applyAlignment="1">
      <alignment horizontal="center" vertical="center"/>
    </xf>
    <xf numFmtId="0" fontId="2" fillId="3" borderId="0" xfId="0" quotePrefix="1" applyFont="1" applyFill="1" applyAlignment="1">
      <alignment horizontal="center"/>
    </xf>
    <xf numFmtId="0" fontId="0" fillId="3" borderId="0" xfId="0" applyFill="1" applyAlignment="1">
      <alignment horizontal="center"/>
    </xf>
    <xf numFmtId="0" fontId="5" fillId="3" borderId="2" xfId="0" quotePrefix="1" applyFont="1" applyFill="1" applyBorder="1" applyAlignment="1"/>
    <xf numFmtId="0" fontId="0" fillId="3" borderId="3" xfId="0" applyFont="1" applyFill="1" applyBorder="1" applyAlignment="1"/>
    <xf numFmtId="0" fontId="0" fillId="3" borderId="4" xfId="0" applyFont="1" applyFill="1" applyBorder="1" applyAlignment="1"/>
    <xf numFmtId="0" fontId="2" fillId="0" borderId="0" xfId="0" quotePrefix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quotePrefix="1" applyFont="1" applyAlignment="1">
      <alignment horizontal="center"/>
    </xf>
    <xf numFmtId="0" fontId="0" fillId="0" borderId="0" xfId="0" applyAlignment="1">
      <alignment horizontal="center"/>
    </xf>
    <xf numFmtId="0" fontId="2" fillId="3" borderId="0" xfId="0" quotePrefix="1" applyFont="1" applyFill="1" applyAlignment="1">
      <alignment horizontal="center" vertical="center"/>
    </xf>
    <xf numFmtId="0" fontId="2" fillId="3" borderId="0" xfId="0" applyNumberFormat="1" applyFont="1" applyFill="1" applyBorder="1" applyAlignment="1" applyProtection="1">
      <alignment horizontal="center" vertical="center" wrapText="1"/>
    </xf>
    <xf numFmtId="0" fontId="1" fillId="5" borderId="2" xfId="0" applyNumberFormat="1" applyFont="1" applyFill="1" applyBorder="1" applyAlignment="1" applyProtection="1">
      <alignment horizontal="center" vertical="center" wrapText="1"/>
    </xf>
    <xf numFmtId="0" fontId="1" fillId="5" borderId="3" xfId="0" applyNumberFormat="1" applyFont="1" applyFill="1" applyBorder="1" applyAlignment="1" applyProtection="1">
      <alignment horizontal="center" vertical="center" wrapText="1"/>
    </xf>
    <xf numFmtId="0" fontId="1" fillId="5" borderId="4" xfId="0" applyNumberFormat="1" applyFont="1" applyFill="1" applyBorder="1" applyAlignment="1" applyProtection="1">
      <alignment horizontal="center" vertical="center" wrapText="1"/>
    </xf>
    <xf numFmtId="0" fontId="16" fillId="3" borderId="0" xfId="0" applyFont="1" applyFill="1" applyAlignment="1">
      <alignment horizontal="center"/>
    </xf>
    <xf numFmtId="0" fontId="11" fillId="5" borderId="1" xfId="0" applyNumberFormat="1" applyFont="1" applyFill="1" applyBorder="1" applyAlignment="1" applyProtection="1">
      <alignment horizontal="center" vertical="center" wrapText="1"/>
    </xf>
    <xf numFmtId="0" fontId="17" fillId="5" borderId="1" xfId="0" applyNumberFormat="1" applyFont="1" applyFill="1" applyBorder="1" applyAlignment="1" applyProtection="1">
      <alignment horizontal="center" vertical="center" wrapText="1"/>
    </xf>
    <xf numFmtId="0" fontId="6" fillId="5" borderId="1" xfId="0" applyNumberFormat="1" applyFont="1" applyFill="1" applyBorder="1" applyAlignment="1" applyProtection="1">
      <alignment horizontal="left" vertical="center" wrapText="1"/>
    </xf>
    <xf numFmtId="0" fontId="22" fillId="3" borderId="0" xfId="0" applyFont="1" applyFill="1"/>
    <xf numFmtId="0" fontId="11" fillId="9" borderId="16" xfId="0" applyNumberFormat="1" applyFont="1" applyFill="1" applyBorder="1" applyAlignment="1" applyProtection="1">
      <alignment horizontal="center" vertical="center" wrapText="1"/>
    </xf>
    <xf numFmtId="0" fontId="11" fillId="9" borderId="16" xfId="0" applyNumberFormat="1" applyFont="1" applyFill="1" applyBorder="1" applyAlignment="1" applyProtection="1">
      <alignment horizontal="center" vertical="center" wrapText="1"/>
    </xf>
    <xf numFmtId="0" fontId="17" fillId="9" borderId="16" xfId="0" applyNumberFormat="1" applyFont="1" applyFill="1" applyBorder="1" applyAlignment="1" applyProtection="1">
      <alignment horizontal="center" vertical="center" wrapText="1"/>
    </xf>
    <xf numFmtId="0" fontId="17" fillId="9" borderId="16" xfId="0" applyNumberFormat="1" applyFont="1" applyFill="1" applyBorder="1" applyAlignment="1" applyProtection="1">
      <alignment horizontal="center" vertical="center" wrapText="1"/>
    </xf>
    <xf numFmtId="0" fontId="6" fillId="9" borderId="16" xfId="0" applyNumberFormat="1" applyFont="1" applyFill="1" applyBorder="1" applyAlignment="1" applyProtection="1">
      <alignment horizontal="left" vertical="center" wrapText="1"/>
    </xf>
    <xf numFmtId="0" fontId="6" fillId="9" borderId="16" xfId="0" applyNumberFormat="1" applyFont="1" applyFill="1" applyBorder="1" applyAlignment="1" applyProtection="1">
      <alignment horizontal="left" vertical="center" wrapText="1"/>
    </xf>
    <xf numFmtId="3" fontId="6" fillId="9" borderId="16" xfId="0" applyNumberFormat="1" applyFont="1" applyFill="1" applyBorder="1" applyAlignment="1">
      <alignment horizontal="right"/>
    </xf>
    <xf numFmtId="0" fontId="20" fillId="9" borderId="16" xfId="0" applyFont="1" applyFill="1" applyBorder="1" applyAlignment="1">
      <alignment horizontal="left" wrapText="1"/>
    </xf>
    <xf numFmtId="0" fontId="21" fillId="9" borderId="16" xfId="0" applyNumberFormat="1" applyFont="1" applyFill="1" applyBorder="1" applyAlignment="1" applyProtection="1">
      <alignment horizontal="left" vertical="center" wrapText="1"/>
    </xf>
    <xf numFmtId="3" fontId="21" fillId="9" borderId="16" xfId="0" applyNumberFormat="1" applyFont="1" applyFill="1" applyBorder="1" applyAlignment="1">
      <alignment horizontal="left" wrapText="1"/>
    </xf>
    <xf numFmtId="4" fontId="21" fillId="9" borderId="16" xfId="0" applyNumberFormat="1" applyFont="1" applyFill="1" applyBorder="1" applyAlignment="1">
      <alignment horizontal="left" wrapText="1"/>
    </xf>
    <xf numFmtId="4" fontId="5" fillId="10" borderId="16" xfId="0" applyNumberFormat="1" applyFont="1" applyFill="1" applyBorder="1"/>
    <xf numFmtId="4" fontId="6" fillId="10" borderId="16" xfId="0" applyNumberFormat="1" applyFont="1" applyFill="1" applyBorder="1"/>
    <xf numFmtId="4" fontId="5" fillId="8" borderId="16" xfId="0" applyNumberFormat="1" applyFont="1" applyFill="1" applyBorder="1"/>
    <xf numFmtId="4" fontId="6" fillId="8" borderId="16" xfId="0" applyNumberFormat="1" applyFont="1" applyFill="1" applyBorder="1"/>
    <xf numFmtId="4" fontId="5" fillId="3" borderId="16" xfId="0" applyNumberFormat="1" applyFont="1" applyFill="1" applyBorder="1"/>
    <xf numFmtId="4" fontId="6" fillId="3" borderId="16" xfId="0" applyNumberFormat="1" applyFont="1" applyFill="1" applyBorder="1"/>
  </cellXfs>
  <cellStyles count="2">
    <cellStyle name="Normalno" xfId="0" builtinId="0"/>
    <cellStyle name="Postotak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letilovic/Desktop/2025/01%20FINANCIJSKI%20IZVJESTAJI/IZVJESTAJ%20O%20IZVRSENJU%2006-2025/01%20Izvjestaj%20o%20izvrsenju%2006-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žetak"/>
      <sheetName val="Pr i rash prema ekon klasif"/>
      <sheetName val="Prih i rash prema izvorima fin."/>
      <sheetName val="Rash prema funkcij klasif"/>
      <sheetName val="Račun financiranja prem ek klas"/>
      <sheetName val="Računi financir prema izv. fina"/>
      <sheetName val="POSEBNI DIO"/>
      <sheetName val="List1"/>
    </sheetNames>
    <sheetDataSet>
      <sheetData sheetId="0"/>
      <sheetData sheetId="1"/>
      <sheetData sheetId="2"/>
      <sheetData sheetId="3"/>
      <sheetData sheetId="4"/>
      <sheetData sheetId="5"/>
      <sheetData sheetId="6">
        <row r="56">
          <cell r="D56" t="str">
            <v>A  734192</v>
          </cell>
          <cell r="I56">
            <v>3649000</v>
          </cell>
          <cell r="J56">
            <v>3649000</v>
          </cell>
          <cell r="K56">
            <v>2263722.0000000005</v>
          </cell>
        </row>
        <row r="60">
          <cell r="D60" t="str">
            <v>K 618391</v>
          </cell>
          <cell r="I60">
            <v>0</v>
          </cell>
          <cell r="J60">
            <v>0</v>
          </cell>
          <cell r="K60">
            <v>3236.25</v>
          </cell>
        </row>
        <row r="64">
          <cell r="D64" t="str">
            <v>K 618350</v>
          </cell>
          <cell r="I64">
            <v>0</v>
          </cell>
          <cell r="J64">
            <v>0</v>
          </cell>
          <cell r="K64">
            <v>4800</v>
          </cell>
        </row>
        <row r="68">
          <cell r="D68" t="str">
            <v>A  795010</v>
          </cell>
          <cell r="I68">
            <v>2000</v>
          </cell>
          <cell r="J68">
            <v>2000</v>
          </cell>
          <cell r="K68">
            <v>0</v>
          </cell>
        </row>
        <row r="72">
          <cell r="I72">
            <v>0</v>
          </cell>
          <cell r="J72">
            <v>0</v>
          </cell>
          <cell r="K72">
            <v>2062.5</v>
          </cell>
        </row>
        <row r="80">
          <cell r="I80">
            <v>5500</v>
          </cell>
          <cell r="J80">
            <v>5500</v>
          </cell>
          <cell r="K80">
            <v>222.19</v>
          </cell>
        </row>
        <row r="87">
          <cell r="I87">
            <v>0</v>
          </cell>
          <cell r="J87">
            <v>0</v>
          </cell>
          <cell r="K87">
            <v>0</v>
          </cell>
        </row>
        <row r="96">
          <cell r="I96">
            <v>22000</v>
          </cell>
          <cell r="J96">
            <v>22000</v>
          </cell>
          <cell r="K96">
            <v>19147.510000000002</v>
          </cell>
        </row>
        <row r="106">
          <cell r="D106" t="str">
            <v>T  797014</v>
          </cell>
          <cell r="I106">
            <v>0</v>
          </cell>
          <cell r="J106">
            <v>0</v>
          </cell>
          <cell r="K106">
            <v>62455.009999999995</v>
          </cell>
        </row>
        <row r="132">
          <cell r="I132">
            <v>90000</v>
          </cell>
          <cell r="J132">
            <v>90000</v>
          </cell>
          <cell r="K132">
            <v>50258.81</v>
          </cell>
        </row>
        <row r="139">
          <cell r="I139">
            <v>30000</v>
          </cell>
          <cell r="J139">
            <v>30000</v>
          </cell>
          <cell r="K139">
            <v>22433.88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K10"/>
  <sheetViews>
    <sheetView workbookViewId="0">
      <selection activeCell="G7" sqref="G7"/>
    </sheetView>
  </sheetViews>
  <sheetFormatPr defaultRowHeight="15" x14ac:dyDescent="0.25"/>
  <cols>
    <col min="3" max="3" width="6.5703125" customWidth="1"/>
    <col min="4" max="4" width="25.28515625" style="21" customWidth="1"/>
    <col min="5" max="5" width="10.5703125" style="22" customWidth="1"/>
    <col min="6" max="6" width="16.140625" style="22" customWidth="1"/>
    <col min="7" max="9" width="12.28515625" style="23" customWidth="1"/>
    <col min="10" max="10" width="10.42578125" style="23" customWidth="1"/>
  </cols>
  <sheetData>
    <row r="3" spans="3:11" ht="51.75" x14ac:dyDescent="0.25">
      <c r="C3" s="124" t="s">
        <v>178</v>
      </c>
      <c r="D3" s="124"/>
      <c r="E3" s="124" t="s">
        <v>179</v>
      </c>
      <c r="F3" s="124"/>
      <c r="G3" s="9" t="s">
        <v>180</v>
      </c>
      <c r="H3" s="9" t="s">
        <v>181</v>
      </c>
      <c r="I3" s="9" t="s">
        <v>182</v>
      </c>
      <c r="J3" s="9" t="s">
        <v>9</v>
      </c>
    </row>
    <row r="4" spans="3:11" x14ac:dyDescent="0.25">
      <c r="C4" s="10" t="s">
        <v>183</v>
      </c>
      <c r="D4" s="11" t="s">
        <v>184</v>
      </c>
      <c r="E4" s="10" t="s">
        <v>183</v>
      </c>
      <c r="F4" s="10" t="s">
        <v>184</v>
      </c>
      <c r="G4" s="12">
        <v>2</v>
      </c>
      <c r="H4" s="12">
        <v>3</v>
      </c>
      <c r="I4" s="12">
        <v>4</v>
      </c>
      <c r="J4" s="9" t="s">
        <v>185</v>
      </c>
    </row>
    <row r="5" spans="3:11" ht="40.5" customHeight="1" x14ac:dyDescent="0.25">
      <c r="C5" s="13">
        <v>4002</v>
      </c>
      <c r="D5" s="14" t="s">
        <v>186</v>
      </c>
      <c r="E5" s="15" t="str">
        <f>'[1]POSEBNI DIO'!$D$56</f>
        <v>A  734192</v>
      </c>
      <c r="F5" s="15" t="s">
        <v>187</v>
      </c>
      <c r="G5" s="16">
        <f>'[1]POSEBNI DIO'!I56+'[1]POSEBNI DIO'!I80</f>
        <v>3654500</v>
      </c>
      <c r="H5" s="16">
        <f>'[1]POSEBNI DIO'!J56+'[1]POSEBNI DIO'!J80</f>
        <v>3654500</v>
      </c>
      <c r="I5" s="16">
        <f>'[1]POSEBNI DIO'!K56+'[1]POSEBNI DIO'!K80</f>
        <v>2263944.1900000004</v>
      </c>
      <c r="J5" s="17">
        <f>I5/G5</f>
        <v>0.61949492132986739</v>
      </c>
      <c r="K5" s="18"/>
    </row>
    <row r="6" spans="3:11" ht="40.5" customHeight="1" x14ac:dyDescent="0.25">
      <c r="C6" s="13">
        <v>4003</v>
      </c>
      <c r="D6" s="14" t="s">
        <v>188</v>
      </c>
      <c r="E6" s="15" t="str">
        <f>'[1]POSEBNI DIO'!$D$60</f>
        <v>K 618391</v>
      </c>
      <c r="F6" s="15" t="s">
        <v>189</v>
      </c>
      <c r="G6" s="16">
        <f>'[1]POSEBNI DIO'!I60</f>
        <v>0</v>
      </c>
      <c r="H6" s="16">
        <f>'[1]POSEBNI DIO'!J60</f>
        <v>0</v>
      </c>
      <c r="I6" s="16">
        <f>'[1]POSEBNI DIO'!K60</f>
        <v>3236.25</v>
      </c>
      <c r="J6" s="17" t="e">
        <f t="shared" ref="J6:J9" si="0">I6/G6</f>
        <v>#DIV/0!</v>
      </c>
      <c r="K6" s="18"/>
    </row>
    <row r="7" spans="3:11" ht="40.5" customHeight="1" x14ac:dyDescent="0.25">
      <c r="C7" s="13">
        <v>4003</v>
      </c>
      <c r="D7" s="14" t="s">
        <v>188</v>
      </c>
      <c r="E7" s="15" t="str">
        <f>'[1]POSEBNI DIO'!$D$64</f>
        <v>K 618350</v>
      </c>
      <c r="F7" s="15" t="s">
        <v>190</v>
      </c>
      <c r="G7" s="16">
        <f>'[1]POSEBNI DIO'!I64</f>
        <v>0</v>
      </c>
      <c r="H7" s="16">
        <f>'[1]POSEBNI DIO'!J64</f>
        <v>0</v>
      </c>
      <c r="I7" s="16">
        <f>'[1]POSEBNI DIO'!K64</f>
        <v>4800</v>
      </c>
      <c r="J7" s="17" t="e">
        <f t="shared" si="0"/>
        <v>#DIV/0!</v>
      </c>
      <c r="K7" s="18"/>
    </row>
    <row r="8" spans="3:11" ht="40.5" customHeight="1" x14ac:dyDescent="0.25">
      <c r="C8" s="13">
        <v>4002</v>
      </c>
      <c r="D8" s="14" t="s">
        <v>186</v>
      </c>
      <c r="E8" s="15" t="str">
        <f>'[1]POSEBNI DIO'!$D$68</f>
        <v>A  795010</v>
      </c>
      <c r="F8" s="15" t="s">
        <v>187</v>
      </c>
      <c r="G8" s="16">
        <f>'[1]POSEBNI DIO'!I68+'[1]POSEBNI DIO'!I72+'[1]POSEBNI DIO'!I87+'[1]POSEBNI DIO'!I96+'[1]POSEBNI DIO'!I132+'[1]POSEBNI DIO'!I139</f>
        <v>144000</v>
      </c>
      <c r="H8" s="16">
        <f>'[1]POSEBNI DIO'!J68+'[1]POSEBNI DIO'!J72+'[1]POSEBNI DIO'!J87+'[1]POSEBNI DIO'!J96+'[1]POSEBNI DIO'!J132+'[1]POSEBNI DIO'!J139</f>
        <v>144000</v>
      </c>
      <c r="I8" s="16">
        <f>'[1]POSEBNI DIO'!K68+'[1]POSEBNI DIO'!K72+'[1]POSEBNI DIO'!K87+'[1]POSEBNI DIO'!K96+'[1]POSEBNI DIO'!K132+'[1]POSEBNI DIO'!K139</f>
        <v>93902.700000000012</v>
      </c>
      <c r="J8" s="17">
        <f t="shared" si="0"/>
        <v>0.65210208333333342</v>
      </c>
      <c r="K8" s="18"/>
    </row>
    <row r="9" spans="3:11" ht="40.5" customHeight="1" x14ac:dyDescent="0.25">
      <c r="C9" s="13">
        <v>4002</v>
      </c>
      <c r="D9" s="14" t="s">
        <v>191</v>
      </c>
      <c r="E9" s="15" t="str">
        <f>'[1]POSEBNI DIO'!$D$106</f>
        <v>T  797014</v>
      </c>
      <c r="F9" s="15" t="s">
        <v>192</v>
      </c>
      <c r="G9" s="16">
        <f>'[1]POSEBNI DIO'!I106</f>
        <v>0</v>
      </c>
      <c r="H9" s="16">
        <f>'[1]POSEBNI DIO'!J106</f>
        <v>0</v>
      </c>
      <c r="I9" s="16">
        <f>'[1]POSEBNI DIO'!K106</f>
        <v>62455.009999999995</v>
      </c>
      <c r="J9" s="17" t="e">
        <f t="shared" si="0"/>
        <v>#DIV/0!</v>
      </c>
      <c r="K9" s="18"/>
    </row>
    <row r="10" spans="3:11" x14ac:dyDescent="0.25">
      <c r="C10" s="125" t="s">
        <v>193</v>
      </c>
      <c r="D10" s="125"/>
      <c r="E10" s="125"/>
      <c r="F10" s="125"/>
      <c r="G10" s="19">
        <f>SUM(G5:G9)</f>
        <v>3798500</v>
      </c>
      <c r="H10" s="19">
        <f t="shared" ref="H10:I10" si="1">SUM(H5:H9)</f>
        <v>3798500</v>
      </c>
      <c r="I10" s="19">
        <f t="shared" si="1"/>
        <v>2428338.1500000004</v>
      </c>
      <c r="J10" s="20">
        <f>I10/G10</f>
        <v>0.63928870606818489</v>
      </c>
    </row>
  </sheetData>
  <mergeCells count="3">
    <mergeCell ref="C3:D3"/>
    <mergeCell ref="E3:F3"/>
    <mergeCell ref="C10:F1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99"/>
  <sheetViews>
    <sheetView view="pageBreakPreview" zoomScale="115" zoomScaleNormal="100" zoomScaleSheetLayoutView="115" workbookViewId="0">
      <selection activeCell="L11" sqref="L11"/>
    </sheetView>
  </sheetViews>
  <sheetFormatPr defaultRowHeight="15" x14ac:dyDescent="0.25"/>
  <cols>
    <col min="1" max="5" width="10.7109375" style="33" customWidth="1"/>
    <col min="6" max="6" width="5.85546875" style="33" customWidth="1"/>
    <col min="7" max="10" width="17.85546875" style="33" customWidth="1"/>
    <col min="11" max="12" width="9.42578125" style="33" bestFit="1" customWidth="1"/>
    <col min="13" max="13" width="9.140625" style="33"/>
    <col min="14" max="14" width="9.85546875" style="33" bestFit="1" customWidth="1"/>
    <col min="15" max="16384" width="9.140625" style="33"/>
  </cols>
  <sheetData>
    <row r="1" spans="2:12" x14ac:dyDescent="0.25">
      <c r="B1" s="144" t="s">
        <v>0</v>
      </c>
      <c r="C1" s="145"/>
      <c r="D1" s="145"/>
      <c r="E1" s="145"/>
      <c r="F1" s="145"/>
      <c r="G1" s="145"/>
      <c r="H1" s="145"/>
      <c r="I1" s="145"/>
      <c r="J1" s="145"/>
      <c r="K1" s="145"/>
      <c r="L1" s="145"/>
    </row>
    <row r="2" spans="2:12" x14ac:dyDescent="0.25"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</row>
    <row r="3" spans="2:12" x14ac:dyDescent="0.25"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</row>
    <row r="4" spans="2:12" ht="15.75" x14ac:dyDescent="0.25">
      <c r="B4" s="146" t="s">
        <v>1</v>
      </c>
      <c r="C4" s="147"/>
      <c r="D4" s="147"/>
      <c r="E4" s="147"/>
      <c r="F4" s="147"/>
      <c r="G4" s="147"/>
      <c r="H4" s="147"/>
      <c r="I4" s="147"/>
      <c r="J4" s="147"/>
      <c r="K4" s="147"/>
      <c r="L4" s="147"/>
    </row>
    <row r="5" spans="2:12" x14ac:dyDescent="0.25"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</row>
    <row r="6" spans="2:12" ht="15.75" x14ac:dyDescent="0.25">
      <c r="B6" s="146" t="s">
        <v>2</v>
      </c>
      <c r="C6" s="147"/>
      <c r="D6" s="147"/>
      <c r="E6" s="147"/>
      <c r="F6" s="147"/>
      <c r="G6" s="147"/>
      <c r="H6" s="147"/>
      <c r="I6" s="147"/>
      <c r="J6" s="147"/>
      <c r="K6" s="147"/>
      <c r="L6" s="147"/>
    </row>
    <row r="7" spans="2:12" x14ac:dyDescent="0.25"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</row>
    <row r="8" spans="2:12" x14ac:dyDescent="0.25">
      <c r="B8" s="133" t="s">
        <v>3</v>
      </c>
      <c r="C8" s="134"/>
      <c r="D8" s="134"/>
      <c r="E8" s="134"/>
      <c r="F8" s="134"/>
      <c r="G8" s="32"/>
      <c r="H8" s="32"/>
      <c r="I8" s="32"/>
      <c r="J8" s="32"/>
      <c r="K8" s="32"/>
      <c r="L8" s="32"/>
    </row>
    <row r="9" spans="2:12" ht="38.25" x14ac:dyDescent="0.25">
      <c r="B9" s="135" t="s">
        <v>4</v>
      </c>
      <c r="C9" s="136"/>
      <c r="D9" s="136"/>
      <c r="E9" s="136"/>
      <c r="F9" s="137"/>
      <c r="G9" s="24" t="s">
        <v>282</v>
      </c>
      <c r="H9" s="24" t="s">
        <v>5</v>
      </c>
      <c r="I9" s="25" t="s">
        <v>6</v>
      </c>
      <c r="J9" s="24" t="s">
        <v>7</v>
      </c>
      <c r="K9" s="25" t="s">
        <v>8</v>
      </c>
      <c r="L9" s="25" t="s">
        <v>9</v>
      </c>
    </row>
    <row r="10" spans="2:12" x14ac:dyDescent="0.25">
      <c r="B10" s="138" t="s">
        <v>10</v>
      </c>
      <c r="C10" s="139"/>
      <c r="D10" s="139"/>
      <c r="E10" s="139"/>
      <c r="F10" s="140"/>
      <c r="G10" s="25" t="s">
        <v>11</v>
      </c>
      <c r="H10" s="25" t="s">
        <v>12</v>
      </c>
      <c r="I10" s="25" t="s">
        <v>13</v>
      </c>
      <c r="J10" s="25" t="s">
        <v>14</v>
      </c>
      <c r="K10" s="25" t="s">
        <v>15</v>
      </c>
      <c r="L10" s="25" t="s">
        <v>16</v>
      </c>
    </row>
    <row r="11" spans="2:12" x14ac:dyDescent="0.25">
      <c r="B11" s="130" t="s">
        <v>17</v>
      </c>
      <c r="C11" s="131"/>
      <c r="D11" s="131"/>
      <c r="E11" s="131"/>
      <c r="F11" s="132"/>
      <c r="G11" s="26">
        <v>3847452.21</v>
      </c>
      <c r="H11" s="26">
        <v>3798500</v>
      </c>
      <c r="I11" s="26">
        <v>3798500</v>
      </c>
      <c r="J11" s="26">
        <v>4414586.54</v>
      </c>
      <c r="K11" s="26">
        <f>J11/G11*100</f>
        <v>114.7405165560198</v>
      </c>
      <c r="L11" s="26">
        <f>J11/I11*100</f>
        <v>116.21920600236935</v>
      </c>
    </row>
    <row r="12" spans="2:12" x14ac:dyDescent="0.25">
      <c r="B12" s="130" t="s">
        <v>18</v>
      </c>
      <c r="C12" s="131"/>
      <c r="D12" s="131"/>
      <c r="E12" s="131"/>
      <c r="F12" s="132"/>
      <c r="G12" s="26">
        <v>0</v>
      </c>
      <c r="H12" s="26">
        <v>0</v>
      </c>
      <c r="I12" s="26">
        <v>0</v>
      </c>
      <c r="J12" s="26">
        <v>0</v>
      </c>
      <c r="K12" s="26" t="e">
        <f t="shared" ref="K12:K17" si="0">J12/G12*100</f>
        <v>#DIV/0!</v>
      </c>
      <c r="L12" s="26" t="e">
        <f t="shared" ref="L12:L17" si="1">J12/I12*100</f>
        <v>#DIV/0!</v>
      </c>
    </row>
    <row r="13" spans="2:12" x14ac:dyDescent="0.25">
      <c r="B13" s="27" t="s">
        <v>19</v>
      </c>
      <c r="C13" s="28"/>
      <c r="D13" s="28"/>
      <c r="E13" s="28"/>
      <c r="F13" s="29"/>
      <c r="G13" s="30">
        <f t="shared" ref="G13:I13" si="2">G11+G12</f>
        <v>3847452.21</v>
      </c>
      <c r="H13" s="30">
        <f t="shared" si="2"/>
        <v>3798500</v>
      </c>
      <c r="I13" s="30">
        <f t="shared" si="2"/>
        <v>3798500</v>
      </c>
      <c r="J13" s="30">
        <f>J11+J12</f>
        <v>4414586.54</v>
      </c>
      <c r="K13" s="30">
        <f t="shared" si="0"/>
        <v>114.7405165560198</v>
      </c>
      <c r="L13" s="30">
        <f t="shared" si="1"/>
        <v>116.21920600236935</v>
      </c>
    </row>
    <row r="14" spans="2:12" x14ac:dyDescent="0.25">
      <c r="B14" s="148" t="s">
        <v>20</v>
      </c>
      <c r="C14" s="149"/>
      <c r="D14" s="149"/>
      <c r="E14" s="149"/>
      <c r="F14" s="150"/>
      <c r="G14" s="26">
        <v>3696103.17</v>
      </c>
      <c r="H14" s="26">
        <v>3783200</v>
      </c>
      <c r="I14" s="26">
        <v>3783200</v>
      </c>
      <c r="J14" s="26">
        <v>4637861.84</v>
      </c>
      <c r="K14" s="26">
        <f t="shared" si="0"/>
        <v>125.479772254301</v>
      </c>
      <c r="L14" s="26">
        <f t="shared" si="1"/>
        <v>122.59097695072954</v>
      </c>
    </row>
    <row r="15" spans="2:12" x14ac:dyDescent="0.25">
      <c r="B15" s="130" t="s">
        <v>21</v>
      </c>
      <c r="C15" s="131"/>
      <c r="D15" s="131"/>
      <c r="E15" s="131"/>
      <c r="F15" s="132"/>
      <c r="G15" s="26">
        <v>175480.63</v>
      </c>
      <c r="H15" s="26">
        <v>30000</v>
      </c>
      <c r="I15" s="26">
        <v>30000</v>
      </c>
      <c r="J15" s="26">
        <v>122879.38</v>
      </c>
      <c r="K15" s="26">
        <f t="shared" si="0"/>
        <v>70.024469367359814</v>
      </c>
      <c r="L15" s="26">
        <f t="shared" si="1"/>
        <v>409.59793333333334</v>
      </c>
    </row>
    <row r="16" spans="2:12" x14ac:dyDescent="0.25">
      <c r="B16" s="141" t="s">
        <v>22</v>
      </c>
      <c r="C16" s="142"/>
      <c r="D16" s="142"/>
      <c r="E16" s="142"/>
      <c r="F16" s="143"/>
      <c r="G16" s="31">
        <f>G14+G15</f>
        <v>3871583.8</v>
      </c>
      <c r="H16" s="31">
        <f t="shared" ref="H16:J16" si="3">H14+H15</f>
        <v>3813200</v>
      </c>
      <c r="I16" s="31">
        <f t="shared" si="3"/>
        <v>3813200</v>
      </c>
      <c r="J16" s="31">
        <f t="shared" si="3"/>
        <v>4760741.22</v>
      </c>
      <c r="K16" s="31">
        <f t="shared" si="0"/>
        <v>122.96624497705564</v>
      </c>
      <c r="L16" s="30">
        <f t="shared" si="1"/>
        <v>124.84897776146018</v>
      </c>
    </row>
    <row r="17" spans="2:14" x14ac:dyDescent="0.25">
      <c r="B17" s="130" t="s">
        <v>23</v>
      </c>
      <c r="C17" s="131"/>
      <c r="D17" s="131"/>
      <c r="E17" s="131"/>
      <c r="F17" s="132"/>
      <c r="G17" s="26">
        <f>G13-G16</f>
        <v>-24131.589999999851</v>
      </c>
      <c r="H17" s="26">
        <f t="shared" ref="H17:J17" si="4">H13-H16</f>
        <v>-14700</v>
      </c>
      <c r="I17" s="26">
        <f t="shared" si="4"/>
        <v>-14700</v>
      </c>
      <c r="J17" s="26">
        <f t="shared" si="4"/>
        <v>-346154.6799999997</v>
      </c>
      <c r="K17" s="26">
        <f t="shared" si="0"/>
        <v>1434.4462175927979</v>
      </c>
      <c r="L17" s="26">
        <f t="shared" si="1"/>
        <v>2354.7937414965963</v>
      </c>
    </row>
    <row r="18" spans="2:14" x14ac:dyDescent="0.25"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</row>
    <row r="19" spans="2:14" x14ac:dyDescent="0.25">
      <c r="B19" s="133" t="s">
        <v>24</v>
      </c>
      <c r="C19" s="134"/>
      <c r="D19" s="134"/>
      <c r="E19" s="134"/>
      <c r="F19" s="134"/>
      <c r="G19" s="32"/>
      <c r="H19" s="32"/>
      <c r="I19" s="32"/>
      <c r="J19" s="32"/>
      <c r="K19" s="32"/>
      <c r="L19" s="32"/>
    </row>
    <row r="20" spans="2:14" ht="38.25" x14ac:dyDescent="0.25">
      <c r="B20" s="135" t="s">
        <v>4</v>
      </c>
      <c r="C20" s="136"/>
      <c r="D20" s="136"/>
      <c r="E20" s="136"/>
      <c r="F20" s="137"/>
      <c r="G20" s="24" t="s">
        <v>25</v>
      </c>
      <c r="H20" s="24" t="s">
        <v>5</v>
      </c>
      <c r="I20" s="25" t="s">
        <v>6</v>
      </c>
      <c r="J20" s="24" t="s">
        <v>7</v>
      </c>
      <c r="K20" s="25" t="s">
        <v>8</v>
      </c>
      <c r="L20" s="25" t="s">
        <v>9</v>
      </c>
    </row>
    <row r="21" spans="2:14" x14ac:dyDescent="0.25">
      <c r="B21" s="138" t="s">
        <v>10</v>
      </c>
      <c r="C21" s="139"/>
      <c r="D21" s="139"/>
      <c r="E21" s="139"/>
      <c r="F21" s="140"/>
      <c r="G21" s="25" t="s">
        <v>11</v>
      </c>
      <c r="H21" s="25" t="s">
        <v>12</v>
      </c>
      <c r="I21" s="25" t="s">
        <v>13</v>
      </c>
      <c r="J21" s="25" t="s">
        <v>14</v>
      </c>
      <c r="K21" s="25" t="s">
        <v>15</v>
      </c>
      <c r="L21" s="25" t="s">
        <v>16</v>
      </c>
      <c r="N21" s="34"/>
    </row>
    <row r="22" spans="2:14" x14ac:dyDescent="0.25">
      <c r="B22" s="130" t="s">
        <v>26</v>
      </c>
      <c r="C22" s="131"/>
      <c r="D22" s="131"/>
      <c r="E22" s="131"/>
      <c r="F22" s="132"/>
      <c r="G22" s="26"/>
      <c r="H22" s="26"/>
      <c r="I22" s="26"/>
      <c r="J22" s="26"/>
      <c r="K22" s="26" t="e">
        <f t="shared" ref="K22:K28" si="5">J22/G22*100</f>
        <v>#DIV/0!</v>
      </c>
      <c r="L22" s="26" t="e">
        <f t="shared" ref="L22:L28" si="6">J22/I22*100</f>
        <v>#DIV/0!</v>
      </c>
    </row>
    <row r="23" spans="2:14" x14ac:dyDescent="0.25">
      <c r="B23" s="130" t="s">
        <v>27</v>
      </c>
      <c r="C23" s="131"/>
      <c r="D23" s="131"/>
      <c r="E23" s="131"/>
      <c r="F23" s="132"/>
      <c r="G23" s="26"/>
      <c r="H23" s="26"/>
      <c r="I23" s="26"/>
      <c r="J23" s="26"/>
      <c r="K23" s="26" t="e">
        <f t="shared" si="5"/>
        <v>#DIV/0!</v>
      </c>
      <c r="L23" s="26" t="e">
        <f t="shared" si="6"/>
        <v>#DIV/0!</v>
      </c>
    </row>
    <row r="24" spans="2:14" x14ac:dyDescent="0.25">
      <c r="B24" s="27" t="s">
        <v>28</v>
      </c>
      <c r="C24" s="28"/>
      <c r="D24" s="28"/>
      <c r="E24" s="28"/>
      <c r="F24" s="29"/>
      <c r="G24" s="30"/>
      <c r="H24" s="30"/>
      <c r="I24" s="30"/>
      <c r="J24" s="30"/>
      <c r="K24" s="30" t="e">
        <f t="shared" si="5"/>
        <v>#DIV/0!</v>
      </c>
      <c r="L24" s="30" t="e">
        <f t="shared" si="6"/>
        <v>#DIV/0!</v>
      </c>
    </row>
    <row r="25" spans="2:14" x14ac:dyDescent="0.25">
      <c r="B25" s="130" t="s">
        <v>29</v>
      </c>
      <c r="C25" s="131"/>
      <c r="D25" s="131"/>
      <c r="E25" s="131"/>
      <c r="F25" s="132"/>
      <c r="G25" s="26">
        <v>126938.35</v>
      </c>
      <c r="H25" s="26">
        <v>60250</v>
      </c>
      <c r="I25" s="26">
        <v>60250</v>
      </c>
      <c r="J25" s="26">
        <v>102816.75</v>
      </c>
      <c r="K25" s="26">
        <f t="shared" si="5"/>
        <v>80.997389677745133</v>
      </c>
      <c r="L25" s="26">
        <f t="shared" si="6"/>
        <v>170.65020746887967</v>
      </c>
    </row>
    <row r="26" spans="2:14" x14ac:dyDescent="0.25">
      <c r="B26" s="130" t="s">
        <v>30</v>
      </c>
      <c r="C26" s="131"/>
      <c r="D26" s="131"/>
      <c r="E26" s="131"/>
      <c r="F26" s="132"/>
      <c r="G26" s="26">
        <v>102816.75</v>
      </c>
      <c r="H26" s="26">
        <v>77250</v>
      </c>
      <c r="I26" s="26">
        <v>77250</v>
      </c>
      <c r="J26" s="26">
        <v>108425.51</v>
      </c>
      <c r="K26" s="26">
        <f t="shared" si="5"/>
        <v>105.45510337566593</v>
      </c>
      <c r="L26" s="26">
        <f t="shared" si="6"/>
        <v>140.35664724919093</v>
      </c>
    </row>
    <row r="27" spans="2:14" x14ac:dyDescent="0.25">
      <c r="B27" s="27" t="s">
        <v>31</v>
      </c>
      <c r="C27" s="28"/>
      <c r="D27" s="28"/>
      <c r="E27" s="28"/>
      <c r="F27" s="29"/>
      <c r="G27" s="30">
        <v>24131.59</v>
      </c>
      <c r="H27" s="30"/>
      <c r="I27" s="30"/>
      <c r="J27" s="30"/>
      <c r="K27" s="30">
        <f t="shared" si="5"/>
        <v>0</v>
      </c>
      <c r="L27" s="30" t="e">
        <f t="shared" si="6"/>
        <v>#DIV/0!</v>
      </c>
    </row>
    <row r="28" spans="2:14" x14ac:dyDescent="0.25">
      <c r="B28" s="130" t="s">
        <v>32</v>
      </c>
      <c r="C28" s="131"/>
      <c r="D28" s="131"/>
      <c r="E28" s="131"/>
      <c r="F28" s="132"/>
      <c r="G28" s="26"/>
      <c r="H28" s="26"/>
      <c r="I28" s="26"/>
      <c r="J28" s="26"/>
      <c r="K28" s="26" t="e">
        <f t="shared" si="5"/>
        <v>#DIV/0!</v>
      </c>
      <c r="L28" s="26" t="e">
        <f t="shared" si="6"/>
        <v>#DIV/0!</v>
      </c>
    </row>
    <row r="29" spans="2:14" x14ac:dyDescent="0.25"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</row>
    <row r="30" spans="2:14" x14ac:dyDescent="0.25">
      <c r="B30" s="126" t="s">
        <v>33</v>
      </c>
      <c r="C30" s="127"/>
      <c r="D30" s="127"/>
      <c r="E30" s="127"/>
      <c r="F30" s="127"/>
      <c r="G30" s="127"/>
      <c r="H30" s="127"/>
      <c r="I30" s="127"/>
      <c r="J30" s="127"/>
      <c r="K30" s="127"/>
      <c r="L30" s="127"/>
    </row>
    <row r="31" spans="2:14" x14ac:dyDescent="0.25">
      <c r="B31" s="126" t="s">
        <v>34</v>
      </c>
      <c r="C31" s="127"/>
      <c r="D31" s="127"/>
      <c r="E31" s="127"/>
      <c r="F31" s="127"/>
      <c r="G31" s="127"/>
      <c r="H31" s="127"/>
      <c r="I31" s="127"/>
      <c r="J31" s="127"/>
      <c r="K31" s="127"/>
      <c r="L31" s="127"/>
    </row>
    <row r="32" spans="2:14" x14ac:dyDescent="0.25">
      <c r="B32" s="126" t="s">
        <v>35</v>
      </c>
      <c r="C32" s="127"/>
      <c r="D32" s="127"/>
      <c r="E32" s="127"/>
      <c r="F32" s="127"/>
      <c r="G32" s="127"/>
      <c r="H32" s="127"/>
      <c r="I32" s="127"/>
      <c r="J32" s="127"/>
      <c r="K32" s="127"/>
      <c r="L32" s="127"/>
    </row>
    <row r="33" spans="2:12" ht="35.25" customHeight="1" x14ac:dyDescent="0.25">
      <c r="B33" s="128" t="s">
        <v>36</v>
      </c>
      <c r="C33" s="129"/>
      <c r="D33" s="129"/>
      <c r="E33" s="129"/>
      <c r="F33" s="129"/>
      <c r="G33" s="129"/>
      <c r="H33" s="129"/>
      <c r="I33" s="129"/>
      <c r="J33" s="129"/>
      <c r="K33" s="129"/>
      <c r="L33" s="129"/>
    </row>
    <row r="34" spans="2:12" ht="35.25" customHeight="1" x14ac:dyDescent="0.25">
      <c r="B34" s="128" t="s">
        <v>37</v>
      </c>
      <c r="C34" s="129"/>
      <c r="D34" s="129"/>
      <c r="E34" s="129"/>
      <c r="F34" s="129"/>
      <c r="G34" s="129"/>
      <c r="H34" s="129"/>
      <c r="I34" s="129"/>
      <c r="J34" s="129"/>
      <c r="K34" s="129"/>
      <c r="L34" s="129"/>
    </row>
    <row r="35" spans="2:12" x14ac:dyDescent="0.25">
      <c r="B35" s="32" t="s">
        <v>38</v>
      </c>
      <c r="C35" s="32"/>
      <c r="D35" s="32"/>
      <c r="E35" s="32"/>
      <c r="F35" s="32"/>
      <c r="G35" s="32"/>
      <c r="H35" s="32"/>
      <c r="I35" s="32"/>
      <c r="J35" s="32"/>
      <c r="K35" s="32"/>
      <c r="L35" s="32"/>
    </row>
    <row r="36" spans="2:12" x14ac:dyDescent="0.25">
      <c r="B36" s="32"/>
      <c r="C36" s="32"/>
      <c r="D36" s="32"/>
      <c r="E36" s="32"/>
      <c r="F36" s="32"/>
      <c r="G36" s="32"/>
      <c r="H36" s="32"/>
      <c r="I36" s="32"/>
      <c r="J36" s="32"/>
      <c r="K36" s="32"/>
      <c r="L36" s="32"/>
    </row>
    <row r="37" spans="2:12" x14ac:dyDescent="0.25"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</row>
    <row r="38" spans="2:12" x14ac:dyDescent="0.25">
      <c r="B38" s="32"/>
      <c r="C38" s="32"/>
      <c r="D38" s="32"/>
      <c r="E38" s="32"/>
      <c r="F38" s="32"/>
      <c r="G38" s="32"/>
      <c r="H38" s="32"/>
      <c r="I38" s="32"/>
      <c r="J38" s="32"/>
      <c r="K38" s="32"/>
      <c r="L38" s="32"/>
    </row>
    <row r="39" spans="2:12" x14ac:dyDescent="0.25">
      <c r="B39" s="32"/>
      <c r="C39" s="32"/>
      <c r="D39" s="32"/>
      <c r="E39" s="32"/>
      <c r="F39" s="32"/>
      <c r="G39" s="32"/>
      <c r="H39" s="32"/>
      <c r="I39" s="32"/>
      <c r="J39" s="32"/>
      <c r="K39" s="32"/>
      <c r="L39" s="32"/>
    </row>
    <row r="40" spans="2:12" x14ac:dyDescent="0.25">
      <c r="B40" s="32"/>
      <c r="C40" s="32"/>
      <c r="D40" s="32"/>
      <c r="E40" s="32"/>
      <c r="F40" s="32"/>
      <c r="G40" s="32"/>
      <c r="H40" s="32"/>
      <c r="I40" s="32"/>
      <c r="J40" s="32"/>
      <c r="K40" s="32"/>
      <c r="L40" s="32"/>
    </row>
    <row r="41" spans="2:12" x14ac:dyDescent="0.25">
      <c r="B41" s="32"/>
      <c r="C41" s="32"/>
      <c r="D41" s="32"/>
      <c r="E41" s="32"/>
      <c r="F41" s="32"/>
      <c r="G41" s="32"/>
      <c r="H41" s="32"/>
      <c r="I41" s="32"/>
      <c r="J41" s="32"/>
      <c r="K41" s="32"/>
      <c r="L41" s="32"/>
    </row>
    <row r="42" spans="2:12" x14ac:dyDescent="0.25">
      <c r="B42" s="32"/>
      <c r="C42" s="32"/>
      <c r="D42" s="32"/>
      <c r="E42" s="32"/>
      <c r="F42" s="32"/>
      <c r="G42" s="32"/>
      <c r="H42" s="32"/>
      <c r="I42" s="32"/>
      <c r="J42" s="32"/>
      <c r="K42" s="32"/>
      <c r="L42" s="32"/>
    </row>
    <row r="43" spans="2:12" x14ac:dyDescent="0.25">
      <c r="B43" s="32"/>
      <c r="C43" s="32"/>
      <c r="D43" s="32"/>
      <c r="E43" s="32"/>
      <c r="F43" s="32"/>
      <c r="G43" s="32"/>
      <c r="H43" s="32"/>
      <c r="I43" s="32"/>
      <c r="J43" s="32"/>
      <c r="K43" s="32"/>
      <c r="L43" s="32"/>
    </row>
    <row r="44" spans="2:12" x14ac:dyDescent="0.25">
      <c r="B44" s="32"/>
      <c r="C44" s="32"/>
      <c r="D44" s="32"/>
      <c r="E44" s="32"/>
      <c r="F44" s="32"/>
      <c r="G44" s="32"/>
      <c r="H44" s="32"/>
      <c r="I44" s="32"/>
      <c r="J44" s="32"/>
      <c r="K44" s="32"/>
      <c r="L44" s="32"/>
    </row>
    <row r="45" spans="2:12" x14ac:dyDescent="0.25">
      <c r="B45" s="32"/>
      <c r="C45" s="32"/>
      <c r="D45" s="32"/>
      <c r="E45" s="32"/>
      <c r="F45" s="32"/>
      <c r="G45" s="32"/>
      <c r="H45" s="32"/>
      <c r="I45" s="32"/>
      <c r="J45" s="32"/>
      <c r="K45" s="32"/>
      <c r="L45" s="32"/>
    </row>
    <row r="46" spans="2:12" x14ac:dyDescent="0.25">
      <c r="B46" s="32"/>
      <c r="C46" s="32"/>
      <c r="D46" s="32"/>
      <c r="E46" s="32"/>
      <c r="F46" s="32"/>
      <c r="G46" s="32"/>
      <c r="H46" s="32"/>
      <c r="I46" s="32"/>
      <c r="J46" s="32"/>
      <c r="K46" s="32"/>
      <c r="L46" s="32"/>
    </row>
    <row r="47" spans="2:12" x14ac:dyDescent="0.25">
      <c r="B47" s="32"/>
      <c r="C47" s="32"/>
      <c r="D47" s="32"/>
      <c r="E47" s="32"/>
      <c r="F47" s="32"/>
      <c r="G47" s="32"/>
      <c r="H47" s="32"/>
      <c r="I47" s="32"/>
      <c r="J47" s="32"/>
      <c r="K47" s="32"/>
      <c r="L47" s="32"/>
    </row>
    <row r="48" spans="2:12" x14ac:dyDescent="0.25">
      <c r="B48" s="32"/>
      <c r="C48" s="32"/>
      <c r="D48" s="32"/>
      <c r="E48" s="32"/>
      <c r="F48" s="32"/>
      <c r="G48" s="32"/>
      <c r="H48" s="32"/>
      <c r="I48" s="32"/>
      <c r="J48" s="32"/>
      <c r="K48" s="32"/>
      <c r="L48" s="32"/>
    </row>
    <row r="49" spans="2:12" x14ac:dyDescent="0.25">
      <c r="B49" s="32"/>
      <c r="C49" s="32"/>
      <c r="D49" s="32"/>
      <c r="E49" s="32"/>
      <c r="F49" s="32"/>
      <c r="G49" s="32"/>
      <c r="H49" s="32"/>
      <c r="I49" s="32"/>
      <c r="J49" s="32"/>
      <c r="K49" s="32"/>
      <c r="L49" s="32"/>
    </row>
    <row r="50" spans="2:12" x14ac:dyDescent="0.25">
      <c r="B50" s="32"/>
      <c r="C50" s="32"/>
      <c r="D50" s="32"/>
      <c r="E50" s="32"/>
      <c r="F50" s="32"/>
      <c r="G50" s="32"/>
      <c r="H50" s="32"/>
      <c r="I50" s="32"/>
      <c r="J50" s="32"/>
      <c r="K50" s="32"/>
      <c r="L50" s="32"/>
    </row>
    <row r="51" spans="2:12" x14ac:dyDescent="0.25">
      <c r="B51" s="32"/>
      <c r="C51" s="32"/>
      <c r="D51" s="32"/>
      <c r="E51" s="32"/>
      <c r="F51" s="32"/>
      <c r="G51" s="32"/>
      <c r="H51" s="32"/>
      <c r="I51" s="32"/>
      <c r="J51" s="32"/>
      <c r="K51" s="32"/>
      <c r="L51" s="32"/>
    </row>
    <row r="52" spans="2:12" x14ac:dyDescent="0.25">
      <c r="B52" s="32"/>
      <c r="C52" s="32"/>
      <c r="D52" s="32"/>
      <c r="E52" s="32"/>
      <c r="F52" s="32"/>
      <c r="G52" s="32"/>
      <c r="H52" s="32"/>
      <c r="I52" s="32"/>
      <c r="J52" s="32"/>
      <c r="K52" s="32"/>
      <c r="L52" s="32"/>
    </row>
    <row r="53" spans="2:12" x14ac:dyDescent="0.25">
      <c r="B53" s="32"/>
      <c r="C53" s="32"/>
      <c r="D53" s="32"/>
      <c r="E53" s="32"/>
      <c r="F53" s="32"/>
      <c r="G53" s="32"/>
      <c r="H53" s="32"/>
      <c r="I53" s="32"/>
      <c r="J53" s="32"/>
      <c r="K53" s="32"/>
      <c r="L53" s="32"/>
    </row>
    <row r="54" spans="2:12" x14ac:dyDescent="0.25">
      <c r="B54" s="32"/>
      <c r="C54" s="32"/>
      <c r="D54" s="32"/>
      <c r="E54" s="32"/>
      <c r="F54" s="32"/>
      <c r="G54" s="32"/>
      <c r="H54" s="32"/>
      <c r="I54" s="32"/>
      <c r="J54" s="32"/>
      <c r="K54" s="32"/>
      <c r="L54" s="32"/>
    </row>
    <row r="55" spans="2:12" x14ac:dyDescent="0.25">
      <c r="B55" s="32"/>
      <c r="C55" s="32"/>
      <c r="D55" s="32"/>
      <c r="E55" s="32"/>
      <c r="F55" s="32"/>
      <c r="G55" s="32"/>
      <c r="H55" s="32"/>
      <c r="I55" s="32"/>
      <c r="J55" s="32"/>
      <c r="K55" s="32"/>
      <c r="L55" s="32"/>
    </row>
    <row r="56" spans="2:12" x14ac:dyDescent="0.25">
      <c r="B56" s="32"/>
      <c r="C56" s="32"/>
      <c r="D56" s="32"/>
      <c r="E56" s="32"/>
      <c r="F56" s="32"/>
      <c r="G56" s="32"/>
      <c r="H56" s="32"/>
      <c r="I56" s="32"/>
      <c r="J56" s="32"/>
      <c r="K56" s="32"/>
      <c r="L56" s="32"/>
    </row>
    <row r="57" spans="2:12" x14ac:dyDescent="0.25">
      <c r="B57" s="32"/>
      <c r="C57" s="32"/>
      <c r="D57" s="32"/>
      <c r="E57" s="32"/>
      <c r="F57" s="32"/>
      <c r="G57" s="32"/>
      <c r="H57" s="32"/>
      <c r="I57" s="32"/>
      <c r="J57" s="32"/>
      <c r="K57" s="32"/>
      <c r="L57" s="32"/>
    </row>
    <row r="58" spans="2:12" x14ac:dyDescent="0.25">
      <c r="B58" s="32"/>
      <c r="C58" s="32"/>
      <c r="D58" s="32"/>
      <c r="E58" s="32"/>
      <c r="F58" s="32"/>
      <c r="G58" s="32"/>
      <c r="H58" s="32"/>
      <c r="I58" s="32"/>
      <c r="J58" s="32"/>
      <c r="K58" s="32"/>
      <c r="L58" s="32"/>
    </row>
    <row r="59" spans="2:12" x14ac:dyDescent="0.25">
      <c r="B59" s="32"/>
      <c r="C59" s="32"/>
      <c r="D59" s="32"/>
      <c r="E59" s="32"/>
      <c r="F59" s="32"/>
      <c r="G59" s="32"/>
      <c r="H59" s="32"/>
      <c r="I59" s="32"/>
      <c r="J59" s="32"/>
      <c r="K59" s="32"/>
      <c r="L59" s="32"/>
    </row>
    <row r="60" spans="2:12" x14ac:dyDescent="0.25">
      <c r="B60" s="32"/>
      <c r="C60" s="32"/>
      <c r="D60" s="32"/>
      <c r="E60" s="32"/>
      <c r="F60" s="32"/>
      <c r="G60" s="32"/>
      <c r="H60" s="32"/>
      <c r="I60" s="32"/>
      <c r="J60" s="32"/>
      <c r="K60" s="32"/>
      <c r="L60" s="32"/>
    </row>
    <row r="61" spans="2:12" x14ac:dyDescent="0.25">
      <c r="B61" s="32"/>
      <c r="C61" s="32"/>
      <c r="D61" s="32"/>
      <c r="E61" s="32"/>
      <c r="F61" s="32"/>
      <c r="G61" s="32"/>
      <c r="H61" s="32"/>
      <c r="I61" s="32"/>
      <c r="J61" s="32"/>
      <c r="K61" s="32"/>
      <c r="L61" s="32"/>
    </row>
    <row r="62" spans="2:12" x14ac:dyDescent="0.25">
      <c r="B62" s="32"/>
      <c r="C62" s="32"/>
      <c r="D62" s="32"/>
      <c r="E62" s="32"/>
      <c r="F62" s="32"/>
      <c r="G62" s="32"/>
      <c r="H62" s="32"/>
      <c r="I62" s="32"/>
      <c r="J62" s="32"/>
      <c r="K62" s="32"/>
      <c r="L62" s="32"/>
    </row>
    <row r="63" spans="2:12" x14ac:dyDescent="0.25">
      <c r="B63" s="32"/>
      <c r="C63" s="32"/>
      <c r="D63" s="32"/>
      <c r="E63" s="32"/>
      <c r="F63" s="32"/>
      <c r="G63" s="32"/>
      <c r="H63" s="32"/>
      <c r="I63" s="32"/>
      <c r="J63" s="32"/>
      <c r="K63" s="32"/>
      <c r="L63" s="32"/>
    </row>
    <row r="64" spans="2:12" x14ac:dyDescent="0.25">
      <c r="B64" s="32"/>
      <c r="C64" s="32"/>
      <c r="D64" s="32"/>
      <c r="E64" s="32"/>
      <c r="F64" s="32"/>
      <c r="G64" s="32"/>
      <c r="H64" s="32"/>
      <c r="I64" s="32"/>
      <c r="J64" s="32"/>
      <c r="K64" s="32"/>
      <c r="L64" s="32"/>
    </row>
    <row r="65" spans="2:12" x14ac:dyDescent="0.25">
      <c r="B65" s="32"/>
      <c r="C65" s="32"/>
      <c r="D65" s="32"/>
      <c r="E65" s="32"/>
      <c r="F65" s="32"/>
      <c r="G65" s="32"/>
      <c r="H65" s="32"/>
      <c r="I65" s="32"/>
      <c r="J65" s="32"/>
      <c r="K65" s="32"/>
      <c r="L65" s="32"/>
    </row>
    <row r="66" spans="2:12" x14ac:dyDescent="0.25">
      <c r="B66" s="32"/>
      <c r="C66" s="32"/>
      <c r="D66" s="32"/>
      <c r="E66" s="32"/>
      <c r="F66" s="32"/>
      <c r="G66" s="32"/>
      <c r="H66" s="32"/>
      <c r="I66" s="32"/>
      <c r="J66" s="32"/>
      <c r="K66" s="32"/>
      <c r="L66" s="32"/>
    </row>
    <row r="67" spans="2:12" x14ac:dyDescent="0.25">
      <c r="B67" s="32"/>
      <c r="C67" s="32"/>
      <c r="D67" s="32"/>
      <c r="E67" s="32"/>
      <c r="F67" s="32"/>
      <c r="G67" s="32"/>
      <c r="H67" s="32"/>
      <c r="I67" s="32"/>
      <c r="J67" s="32"/>
      <c r="K67" s="32"/>
      <c r="L67" s="32"/>
    </row>
    <row r="68" spans="2:12" x14ac:dyDescent="0.25">
      <c r="B68" s="32"/>
      <c r="C68" s="32"/>
      <c r="D68" s="32"/>
      <c r="E68" s="32"/>
      <c r="F68" s="32"/>
      <c r="G68" s="32"/>
      <c r="H68" s="32"/>
      <c r="I68" s="32"/>
      <c r="J68" s="32"/>
      <c r="K68" s="32"/>
      <c r="L68" s="32"/>
    </row>
    <row r="69" spans="2:12" x14ac:dyDescent="0.25">
      <c r="B69" s="32"/>
      <c r="C69" s="32"/>
      <c r="D69" s="32"/>
      <c r="E69" s="32"/>
      <c r="F69" s="32"/>
      <c r="G69" s="32"/>
      <c r="H69" s="32"/>
      <c r="I69" s="32"/>
      <c r="J69" s="32"/>
      <c r="K69" s="32"/>
      <c r="L69" s="32"/>
    </row>
    <row r="70" spans="2:12" x14ac:dyDescent="0.25">
      <c r="B70" s="32"/>
      <c r="C70" s="32"/>
      <c r="D70" s="32"/>
      <c r="E70" s="32"/>
      <c r="F70" s="32"/>
      <c r="G70" s="32"/>
      <c r="H70" s="32"/>
      <c r="I70" s="32"/>
      <c r="J70" s="32"/>
      <c r="K70" s="32"/>
      <c r="L70" s="32"/>
    </row>
    <row r="71" spans="2:12" x14ac:dyDescent="0.25">
      <c r="B71" s="32"/>
      <c r="C71" s="32"/>
      <c r="D71" s="32"/>
      <c r="E71" s="32"/>
      <c r="F71" s="32"/>
      <c r="G71" s="32"/>
      <c r="H71" s="32"/>
      <c r="I71" s="32"/>
      <c r="J71" s="32"/>
      <c r="K71" s="32"/>
      <c r="L71" s="32"/>
    </row>
    <row r="72" spans="2:12" x14ac:dyDescent="0.25">
      <c r="B72" s="32"/>
      <c r="C72" s="32"/>
      <c r="D72" s="32"/>
      <c r="E72" s="32"/>
      <c r="F72" s="32"/>
      <c r="G72" s="32"/>
      <c r="H72" s="32"/>
      <c r="I72" s="32"/>
      <c r="J72" s="32"/>
      <c r="K72" s="32"/>
      <c r="L72" s="32"/>
    </row>
    <row r="73" spans="2:12" x14ac:dyDescent="0.25">
      <c r="B73" s="32"/>
      <c r="C73" s="32"/>
      <c r="D73" s="32"/>
      <c r="E73" s="32"/>
      <c r="F73" s="32"/>
      <c r="G73" s="32"/>
      <c r="H73" s="32"/>
      <c r="I73" s="32"/>
      <c r="J73" s="32"/>
      <c r="K73" s="32"/>
      <c r="L73" s="32"/>
    </row>
    <row r="74" spans="2:12" x14ac:dyDescent="0.25">
      <c r="B74" s="32"/>
      <c r="C74" s="32"/>
      <c r="D74" s="32"/>
      <c r="E74" s="32"/>
      <c r="F74" s="32"/>
      <c r="G74" s="32"/>
      <c r="H74" s="32"/>
      <c r="I74" s="32"/>
      <c r="J74" s="32"/>
      <c r="K74" s="32"/>
      <c r="L74" s="32"/>
    </row>
    <row r="75" spans="2:12" x14ac:dyDescent="0.25">
      <c r="B75" s="32"/>
      <c r="C75" s="32"/>
      <c r="D75" s="32"/>
      <c r="E75" s="32"/>
      <c r="F75" s="32"/>
      <c r="G75" s="32"/>
      <c r="H75" s="32"/>
      <c r="I75" s="32"/>
      <c r="J75" s="32"/>
      <c r="K75" s="32"/>
      <c r="L75" s="32"/>
    </row>
    <row r="76" spans="2:12" x14ac:dyDescent="0.25">
      <c r="B76" s="32"/>
      <c r="C76" s="32"/>
      <c r="D76" s="32"/>
      <c r="E76" s="32"/>
      <c r="F76" s="32"/>
      <c r="G76" s="32"/>
      <c r="H76" s="32"/>
      <c r="I76" s="32"/>
      <c r="J76" s="32"/>
      <c r="K76" s="32"/>
      <c r="L76" s="32"/>
    </row>
    <row r="77" spans="2:12" x14ac:dyDescent="0.25">
      <c r="B77" s="32"/>
      <c r="C77" s="32"/>
      <c r="D77" s="32"/>
      <c r="E77" s="32"/>
      <c r="F77" s="32"/>
      <c r="G77" s="32"/>
      <c r="H77" s="32"/>
      <c r="I77" s="32"/>
      <c r="J77" s="32"/>
      <c r="K77" s="32"/>
      <c r="L77" s="32"/>
    </row>
    <row r="78" spans="2:12" x14ac:dyDescent="0.25">
      <c r="B78" s="32"/>
      <c r="C78" s="32"/>
      <c r="D78" s="32"/>
      <c r="E78" s="32"/>
      <c r="F78" s="32"/>
      <c r="G78" s="32"/>
      <c r="H78" s="32"/>
      <c r="I78" s="32"/>
      <c r="J78" s="32"/>
      <c r="K78" s="32"/>
      <c r="L78" s="32"/>
    </row>
    <row r="79" spans="2:12" x14ac:dyDescent="0.25">
      <c r="B79" s="32"/>
      <c r="C79" s="32"/>
      <c r="D79" s="32"/>
      <c r="E79" s="32"/>
      <c r="F79" s="32"/>
      <c r="G79" s="32"/>
      <c r="H79" s="32"/>
      <c r="I79" s="32"/>
      <c r="J79" s="32"/>
      <c r="K79" s="32"/>
      <c r="L79" s="32"/>
    </row>
    <row r="80" spans="2:12" x14ac:dyDescent="0.25">
      <c r="B80" s="32"/>
      <c r="C80" s="32"/>
      <c r="D80" s="32"/>
      <c r="E80" s="32"/>
      <c r="F80" s="32"/>
      <c r="G80" s="32"/>
      <c r="H80" s="32"/>
      <c r="I80" s="32"/>
      <c r="J80" s="32"/>
      <c r="K80" s="32"/>
      <c r="L80" s="32"/>
    </row>
    <row r="81" spans="2:12" x14ac:dyDescent="0.25">
      <c r="B81" s="32"/>
      <c r="C81" s="32"/>
      <c r="D81" s="32"/>
      <c r="E81" s="32"/>
      <c r="F81" s="32"/>
      <c r="G81" s="32"/>
      <c r="H81" s="32"/>
      <c r="I81" s="32"/>
      <c r="J81" s="32"/>
      <c r="K81" s="32"/>
      <c r="L81" s="32"/>
    </row>
    <row r="82" spans="2:12" x14ac:dyDescent="0.25">
      <c r="B82" s="32"/>
      <c r="C82" s="32"/>
      <c r="D82" s="32"/>
      <c r="E82" s="32"/>
      <c r="F82" s="32"/>
      <c r="G82" s="32"/>
      <c r="H82" s="32"/>
      <c r="I82" s="32"/>
      <c r="J82" s="32"/>
      <c r="K82" s="32"/>
      <c r="L82" s="32"/>
    </row>
    <row r="83" spans="2:12" x14ac:dyDescent="0.25">
      <c r="B83" s="32"/>
      <c r="C83" s="32"/>
      <c r="D83" s="32"/>
      <c r="E83" s="32"/>
      <c r="F83" s="32"/>
      <c r="G83" s="32"/>
      <c r="H83" s="32"/>
      <c r="I83" s="32"/>
      <c r="J83" s="32"/>
      <c r="K83" s="32"/>
      <c r="L83" s="32"/>
    </row>
    <row r="84" spans="2:12" x14ac:dyDescent="0.25">
      <c r="B84" s="32"/>
      <c r="C84" s="32"/>
      <c r="D84" s="32"/>
      <c r="E84" s="32"/>
      <c r="F84" s="32"/>
      <c r="G84" s="32"/>
      <c r="H84" s="32"/>
      <c r="I84" s="32"/>
      <c r="J84" s="32"/>
      <c r="K84" s="32"/>
      <c r="L84" s="32"/>
    </row>
    <row r="85" spans="2:12" x14ac:dyDescent="0.25">
      <c r="B85" s="32"/>
      <c r="C85" s="32"/>
      <c r="D85" s="32"/>
      <c r="E85" s="32"/>
      <c r="F85" s="32"/>
      <c r="G85" s="32"/>
      <c r="H85" s="32"/>
      <c r="I85" s="32"/>
      <c r="J85" s="32"/>
      <c r="K85" s="32"/>
      <c r="L85" s="32"/>
    </row>
    <row r="86" spans="2:12" x14ac:dyDescent="0.25">
      <c r="B86" s="32"/>
      <c r="C86" s="32"/>
      <c r="D86" s="32"/>
      <c r="E86" s="32"/>
      <c r="F86" s="32"/>
      <c r="G86" s="32"/>
      <c r="H86" s="32"/>
      <c r="I86" s="32"/>
      <c r="J86" s="32"/>
      <c r="K86" s="32"/>
      <c r="L86" s="32"/>
    </row>
    <row r="87" spans="2:12" x14ac:dyDescent="0.25">
      <c r="B87" s="32"/>
      <c r="C87" s="32"/>
      <c r="D87" s="32"/>
      <c r="E87" s="32"/>
      <c r="F87" s="32"/>
      <c r="G87" s="32"/>
      <c r="H87" s="32"/>
      <c r="I87" s="32"/>
      <c r="J87" s="32"/>
      <c r="K87" s="32"/>
      <c r="L87" s="32"/>
    </row>
    <row r="88" spans="2:12" x14ac:dyDescent="0.25">
      <c r="B88" s="32"/>
      <c r="C88" s="32"/>
      <c r="D88" s="32"/>
      <c r="E88" s="32"/>
      <c r="F88" s="32"/>
      <c r="G88" s="32"/>
      <c r="H88" s="32"/>
      <c r="I88" s="32"/>
      <c r="J88" s="32"/>
      <c r="K88" s="32"/>
      <c r="L88" s="32"/>
    </row>
    <row r="89" spans="2:12" x14ac:dyDescent="0.25">
      <c r="B89" s="32"/>
      <c r="C89" s="32"/>
      <c r="D89" s="32"/>
      <c r="E89" s="32"/>
      <c r="F89" s="32"/>
      <c r="G89" s="32"/>
      <c r="H89" s="32"/>
      <c r="I89" s="32"/>
      <c r="J89" s="32"/>
      <c r="K89" s="32"/>
      <c r="L89" s="32"/>
    </row>
    <row r="90" spans="2:12" x14ac:dyDescent="0.25">
      <c r="B90" s="32"/>
      <c r="C90" s="32"/>
      <c r="D90" s="32"/>
      <c r="E90" s="32"/>
      <c r="F90" s="32"/>
      <c r="G90" s="32"/>
      <c r="H90" s="32"/>
      <c r="I90" s="32"/>
      <c r="J90" s="32"/>
      <c r="K90" s="32"/>
      <c r="L90" s="32"/>
    </row>
    <row r="91" spans="2:12" x14ac:dyDescent="0.25">
      <c r="B91" s="32"/>
      <c r="C91" s="32"/>
      <c r="D91" s="32"/>
      <c r="E91" s="32"/>
      <c r="F91" s="32"/>
      <c r="G91" s="32"/>
      <c r="H91" s="32"/>
      <c r="I91" s="32"/>
      <c r="J91" s="32"/>
      <c r="K91" s="32"/>
      <c r="L91" s="32"/>
    </row>
    <row r="92" spans="2:12" x14ac:dyDescent="0.25">
      <c r="B92" s="32"/>
      <c r="C92" s="32"/>
      <c r="D92" s="32"/>
      <c r="E92" s="32"/>
      <c r="F92" s="32"/>
      <c r="G92" s="32"/>
      <c r="H92" s="32"/>
      <c r="I92" s="32"/>
      <c r="J92" s="32"/>
      <c r="K92" s="32"/>
      <c r="L92" s="32"/>
    </row>
    <row r="93" spans="2:12" x14ac:dyDescent="0.25">
      <c r="B93" s="32"/>
      <c r="C93" s="32"/>
      <c r="D93" s="32"/>
      <c r="E93" s="32"/>
      <c r="F93" s="32"/>
      <c r="G93" s="32"/>
      <c r="H93" s="32"/>
      <c r="I93" s="32"/>
      <c r="J93" s="32"/>
      <c r="K93" s="32"/>
      <c r="L93" s="32"/>
    </row>
    <row r="94" spans="2:12" x14ac:dyDescent="0.25">
      <c r="B94" s="32"/>
      <c r="C94" s="32"/>
      <c r="D94" s="32"/>
      <c r="E94" s="32"/>
      <c r="F94" s="32"/>
      <c r="G94" s="32"/>
      <c r="H94" s="32"/>
      <c r="I94" s="32"/>
      <c r="J94" s="32"/>
      <c r="K94" s="32"/>
      <c r="L94" s="32"/>
    </row>
    <row r="95" spans="2:12" x14ac:dyDescent="0.25">
      <c r="B95" s="32"/>
      <c r="C95" s="32"/>
      <c r="D95" s="32"/>
      <c r="E95" s="32"/>
      <c r="F95" s="32"/>
      <c r="G95" s="32"/>
      <c r="H95" s="32"/>
      <c r="I95" s="32"/>
      <c r="J95" s="32"/>
      <c r="K95" s="32"/>
      <c r="L95" s="32"/>
    </row>
    <row r="96" spans="2:12" x14ac:dyDescent="0.25">
      <c r="B96" s="32"/>
      <c r="C96" s="32"/>
      <c r="D96" s="32"/>
      <c r="E96" s="32"/>
      <c r="F96" s="32"/>
      <c r="G96" s="32"/>
      <c r="H96" s="32"/>
      <c r="I96" s="32"/>
      <c r="J96" s="32"/>
      <c r="K96" s="32"/>
      <c r="L96" s="32"/>
    </row>
    <row r="97" spans="2:12" x14ac:dyDescent="0.25">
      <c r="B97" s="32"/>
      <c r="C97" s="32"/>
      <c r="D97" s="32"/>
      <c r="E97" s="32"/>
      <c r="F97" s="32"/>
      <c r="G97" s="32"/>
      <c r="H97" s="32"/>
      <c r="I97" s="32"/>
      <c r="J97" s="32"/>
      <c r="K97" s="32"/>
      <c r="L97" s="32"/>
    </row>
    <row r="98" spans="2:12" x14ac:dyDescent="0.25">
      <c r="B98" s="32"/>
      <c r="C98" s="32"/>
      <c r="D98" s="32"/>
      <c r="E98" s="32"/>
      <c r="F98" s="32"/>
      <c r="G98" s="32"/>
      <c r="H98" s="32"/>
      <c r="I98" s="32"/>
      <c r="J98" s="32"/>
      <c r="K98" s="32"/>
      <c r="L98" s="32"/>
    </row>
    <row r="99" spans="2:12" x14ac:dyDescent="0.25">
      <c r="B99" s="32"/>
      <c r="C99" s="32"/>
      <c r="D99" s="32"/>
      <c r="E99" s="32"/>
      <c r="F99" s="32"/>
      <c r="G99" s="32"/>
      <c r="H99" s="32"/>
      <c r="I99" s="32"/>
      <c r="J99" s="32"/>
      <c r="K99" s="32"/>
      <c r="L99" s="32"/>
    </row>
  </sheetData>
  <mergeCells count="25">
    <mergeCell ref="B10:F10"/>
    <mergeCell ref="B11:F11"/>
    <mergeCell ref="B12:F12"/>
    <mergeCell ref="B14:F14"/>
    <mergeCell ref="B15:F15"/>
    <mergeCell ref="B1:L2"/>
    <mergeCell ref="B4:L4"/>
    <mergeCell ref="B6:L6"/>
    <mergeCell ref="B8:F8"/>
    <mergeCell ref="B9:F9"/>
    <mergeCell ref="B23:F23"/>
    <mergeCell ref="B25:F25"/>
    <mergeCell ref="B26:F26"/>
    <mergeCell ref="B28:F28"/>
    <mergeCell ref="B16:F16"/>
    <mergeCell ref="B17:F17"/>
    <mergeCell ref="B19:F19"/>
    <mergeCell ref="B20:F20"/>
    <mergeCell ref="B21:F21"/>
    <mergeCell ref="B22:F22"/>
    <mergeCell ref="B31:L31"/>
    <mergeCell ref="B32:L32"/>
    <mergeCell ref="B33:L33"/>
    <mergeCell ref="B34:L34"/>
    <mergeCell ref="B30:L30"/>
  </mergeCells>
  <pageMargins left="0.7" right="0.7" top="0.75" bottom="0.75" header="0.3" footer="0.3"/>
  <pageSetup paperSize="9" scale="62" orientation="portrait" horizontalDpi="300" verticalDpi="300" r:id="rId1"/>
  <rowBreaks count="1" manualBreakCount="1">
    <brk id="35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10"/>
  <sheetViews>
    <sheetView view="pageBreakPreview" topLeftCell="A55" zoomScaleNormal="100" zoomScaleSheetLayoutView="100" workbookViewId="0">
      <selection activeCell="K78" sqref="K78"/>
    </sheetView>
  </sheetViews>
  <sheetFormatPr defaultRowHeight="15" x14ac:dyDescent="0.25"/>
  <cols>
    <col min="1" max="1" width="10.7109375" customWidth="1"/>
    <col min="2" max="2" width="2" bestFit="1" customWidth="1"/>
    <col min="3" max="3" width="3" bestFit="1" customWidth="1"/>
    <col min="4" max="4" width="4" bestFit="1" customWidth="1"/>
    <col min="5" max="5" width="5" bestFit="1" customWidth="1"/>
    <col min="6" max="6" width="37.7109375" customWidth="1"/>
    <col min="7" max="10" width="14" customWidth="1"/>
    <col min="11" max="12" width="14" style="2" customWidth="1"/>
    <col min="14" max="14" width="24.140625" bestFit="1" customWidth="1"/>
  </cols>
  <sheetData>
    <row r="1" spans="2:12" ht="15.75" x14ac:dyDescent="0.25">
      <c r="B1" s="151" t="s">
        <v>1</v>
      </c>
      <c r="C1" s="152"/>
      <c r="D1" s="152"/>
      <c r="E1" s="152"/>
      <c r="F1" s="152"/>
      <c r="G1" s="152"/>
      <c r="H1" s="152"/>
      <c r="I1" s="152"/>
      <c r="J1" s="152"/>
      <c r="K1" s="152"/>
      <c r="L1" s="152"/>
    </row>
    <row r="2" spans="2:12" x14ac:dyDescent="0.25">
      <c r="B2" s="1"/>
      <c r="C2" s="1"/>
      <c r="D2" s="1"/>
      <c r="E2" s="1"/>
      <c r="F2" s="1"/>
      <c r="G2" s="1"/>
      <c r="H2" s="1"/>
      <c r="I2" s="1"/>
      <c r="J2" s="1"/>
      <c r="K2" s="35"/>
      <c r="L2" s="35"/>
    </row>
    <row r="3" spans="2:12" ht="15.75" x14ac:dyDescent="0.25">
      <c r="B3" s="153" t="s">
        <v>39</v>
      </c>
      <c r="C3" s="154"/>
      <c r="D3" s="154"/>
      <c r="E3" s="154"/>
      <c r="F3" s="154"/>
      <c r="G3" s="154"/>
      <c r="H3" s="154"/>
      <c r="I3" s="154"/>
      <c r="J3" s="154"/>
      <c r="K3" s="154"/>
      <c r="L3" s="154"/>
    </row>
    <row r="4" spans="2:12" x14ac:dyDescent="0.25">
      <c r="B4" s="1"/>
      <c r="C4" s="1"/>
      <c r="D4" s="1"/>
      <c r="E4" s="1"/>
      <c r="F4" s="1"/>
      <c r="G4" s="1"/>
      <c r="H4" s="1"/>
      <c r="I4" s="1"/>
      <c r="J4" s="1"/>
      <c r="K4" s="35"/>
      <c r="L4" s="35"/>
    </row>
    <row r="5" spans="2:12" ht="15.75" x14ac:dyDescent="0.25">
      <c r="B5" s="153" t="s">
        <v>40</v>
      </c>
      <c r="C5" s="154"/>
      <c r="D5" s="154"/>
      <c r="E5" s="154"/>
      <c r="F5" s="154"/>
      <c r="G5" s="154"/>
      <c r="H5" s="154"/>
      <c r="I5" s="154"/>
      <c r="J5" s="154"/>
      <c r="K5" s="154"/>
      <c r="L5" s="154"/>
    </row>
    <row r="6" spans="2:12" x14ac:dyDescent="0.25">
      <c r="B6" s="1"/>
      <c r="C6" s="1"/>
      <c r="D6" s="1"/>
      <c r="E6" s="1"/>
      <c r="F6" s="1"/>
      <c r="G6" s="1"/>
      <c r="H6" s="1"/>
      <c r="I6" s="1"/>
      <c r="J6" s="1"/>
      <c r="K6" s="35"/>
      <c r="L6" s="35"/>
    </row>
    <row r="7" spans="2:12" ht="51" x14ac:dyDescent="0.25">
      <c r="B7" s="135" t="s">
        <v>4</v>
      </c>
      <c r="C7" s="136"/>
      <c r="D7" s="136"/>
      <c r="E7" s="136"/>
      <c r="F7" s="137"/>
      <c r="G7" s="24" t="s">
        <v>41</v>
      </c>
      <c r="H7" s="24" t="s">
        <v>5</v>
      </c>
      <c r="I7" s="24" t="s">
        <v>6</v>
      </c>
      <c r="J7" s="24" t="s">
        <v>7</v>
      </c>
      <c r="K7" s="25" t="s">
        <v>8</v>
      </c>
      <c r="L7" s="25" t="s">
        <v>9</v>
      </c>
    </row>
    <row r="8" spans="2:12" x14ac:dyDescent="0.25">
      <c r="B8" s="138" t="s">
        <v>10</v>
      </c>
      <c r="C8" s="139"/>
      <c r="D8" s="139"/>
      <c r="E8" s="139"/>
      <c r="F8" s="140"/>
      <c r="G8" s="25" t="s">
        <v>11</v>
      </c>
      <c r="H8" s="25" t="s">
        <v>12</v>
      </c>
      <c r="I8" s="25" t="s">
        <v>13</v>
      </c>
      <c r="J8" s="25" t="s">
        <v>14</v>
      </c>
      <c r="K8" s="25" t="s">
        <v>15</v>
      </c>
      <c r="L8" s="25" t="s">
        <v>16</v>
      </c>
    </row>
    <row r="9" spans="2:12" x14ac:dyDescent="0.25">
      <c r="B9" s="3"/>
      <c r="C9" s="3"/>
      <c r="D9" s="3"/>
      <c r="E9" s="3"/>
      <c r="F9" s="4" t="s">
        <v>42</v>
      </c>
      <c r="G9" s="5">
        <f>G10</f>
        <v>3829575.2700000005</v>
      </c>
      <c r="H9" s="5">
        <f t="shared" ref="H9:J9" si="0">H10</f>
        <v>3798500</v>
      </c>
      <c r="I9" s="5">
        <f t="shared" si="0"/>
        <v>3798500</v>
      </c>
      <c r="J9" s="5">
        <f t="shared" si="0"/>
        <v>4414586.54</v>
      </c>
      <c r="K9" s="36">
        <f>J9/G9*100</f>
        <v>115.27613974799873</v>
      </c>
      <c r="L9" s="36">
        <f>J9/I9*100</f>
        <v>116.21920600236935</v>
      </c>
    </row>
    <row r="10" spans="2:12" x14ac:dyDescent="0.25">
      <c r="B10" s="37" t="s">
        <v>43</v>
      </c>
      <c r="C10" s="38"/>
      <c r="D10" s="38"/>
      <c r="E10" s="38"/>
      <c r="F10" s="37" t="s">
        <v>44</v>
      </c>
      <c r="G10" s="39">
        <f>G11+G14+G17+G23</f>
        <v>3829575.2700000005</v>
      </c>
      <c r="H10" s="39">
        <f t="shared" ref="H10:J10" si="1">H11+H14+H17+H23</f>
        <v>3798500</v>
      </c>
      <c r="I10" s="39">
        <f t="shared" si="1"/>
        <v>3798500</v>
      </c>
      <c r="J10" s="39">
        <f t="shared" si="1"/>
        <v>4414586.54</v>
      </c>
      <c r="K10" s="40">
        <f t="shared" ref="K10:K26" si="2">J10/G10*100</f>
        <v>115.27613974799873</v>
      </c>
      <c r="L10" s="40">
        <f t="shared" ref="L10:L26" si="3">J10/I10*100</f>
        <v>116.21920600236935</v>
      </c>
    </row>
    <row r="11" spans="2:12" x14ac:dyDescent="0.25">
      <c r="B11" s="41"/>
      <c r="C11" s="42" t="s">
        <v>45</v>
      </c>
      <c r="D11" s="41"/>
      <c r="E11" s="41"/>
      <c r="F11" s="42" t="s">
        <v>46</v>
      </c>
      <c r="G11" s="43">
        <f>G12</f>
        <v>44276.54</v>
      </c>
      <c r="H11" s="43">
        <v>22000</v>
      </c>
      <c r="I11" s="43">
        <v>22000</v>
      </c>
      <c r="J11" s="43">
        <v>0</v>
      </c>
      <c r="K11" s="44">
        <f t="shared" si="2"/>
        <v>0</v>
      </c>
      <c r="L11" s="44">
        <f t="shared" si="3"/>
        <v>0</v>
      </c>
    </row>
    <row r="12" spans="2:12" x14ac:dyDescent="0.25">
      <c r="B12" s="45"/>
      <c r="C12" s="45"/>
      <c r="D12" s="46" t="s">
        <v>47</v>
      </c>
      <c r="E12" s="45"/>
      <c r="F12" s="46" t="s">
        <v>48</v>
      </c>
      <c r="G12" s="47">
        <f>G13</f>
        <v>44276.54</v>
      </c>
      <c r="H12" s="47">
        <f t="shared" ref="H12:J12" si="4">H13</f>
        <v>22000</v>
      </c>
      <c r="I12" s="47">
        <f t="shared" si="4"/>
        <v>22000</v>
      </c>
      <c r="J12" s="47">
        <f t="shared" si="4"/>
        <v>0</v>
      </c>
      <c r="K12" s="48">
        <f t="shared" si="2"/>
        <v>0</v>
      </c>
      <c r="L12" s="48">
        <f t="shared" si="3"/>
        <v>0</v>
      </c>
    </row>
    <row r="13" spans="2:12" x14ac:dyDescent="0.25">
      <c r="B13" s="6"/>
      <c r="C13" s="6"/>
      <c r="D13" s="6"/>
      <c r="E13" s="7" t="s">
        <v>49</v>
      </c>
      <c r="F13" s="7" t="s">
        <v>50</v>
      </c>
      <c r="G13" s="8">
        <v>44276.54</v>
      </c>
      <c r="H13" s="8">
        <v>22000</v>
      </c>
      <c r="I13" s="8">
        <v>22000</v>
      </c>
      <c r="J13" s="8">
        <v>0</v>
      </c>
      <c r="K13" s="49">
        <f t="shared" si="2"/>
        <v>0</v>
      </c>
      <c r="L13" s="49">
        <f t="shared" si="3"/>
        <v>0</v>
      </c>
    </row>
    <row r="14" spans="2:12" x14ac:dyDescent="0.25">
      <c r="B14" s="41"/>
      <c r="C14" s="42" t="s">
        <v>51</v>
      </c>
      <c r="D14" s="41"/>
      <c r="E14" s="41"/>
      <c r="F14" s="42" t="s">
        <v>52</v>
      </c>
      <c r="G14" s="43">
        <f>G15</f>
        <v>848.5</v>
      </c>
      <c r="H14" s="43">
        <f t="shared" ref="H14:J14" si="5">H15</f>
        <v>5500</v>
      </c>
      <c r="I14" s="43">
        <f t="shared" si="5"/>
        <v>5500</v>
      </c>
      <c r="J14" s="43">
        <f t="shared" si="5"/>
        <v>873.97</v>
      </c>
      <c r="K14" s="44">
        <f t="shared" si="2"/>
        <v>103.00176782557455</v>
      </c>
      <c r="L14" s="44">
        <f t="shared" si="3"/>
        <v>15.890363636363636</v>
      </c>
    </row>
    <row r="15" spans="2:12" x14ac:dyDescent="0.25">
      <c r="B15" s="45"/>
      <c r="C15" s="45"/>
      <c r="D15" s="46" t="s">
        <v>53</v>
      </c>
      <c r="E15" s="45"/>
      <c r="F15" s="46" t="s">
        <v>54</v>
      </c>
      <c r="G15" s="47">
        <f>G16</f>
        <v>848.5</v>
      </c>
      <c r="H15" s="47">
        <f t="shared" ref="H15:J15" si="6">H16</f>
        <v>5500</v>
      </c>
      <c r="I15" s="47">
        <f t="shared" si="6"/>
        <v>5500</v>
      </c>
      <c r="J15" s="47">
        <f t="shared" si="6"/>
        <v>873.97</v>
      </c>
      <c r="K15" s="48">
        <f t="shared" si="2"/>
        <v>103.00176782557455</v>
      </c>
      <c r="L15" s="48">
        <f t="shared" si="3"/>
        <v>15.890363636363636</v>
      </c>
    </row>
    <row r="16" spans="2:12" x14ac:dyDescent="0.25">
      <c r="B16" s="6"/>
      <c r="C16" s="6"/>
      <c r="D16" s="6"/>
      <c r="E16" s="7" t="s">
        <v>55</v>
      </c>
      <c r="F16" s="7" t="s">
        <v>56</v>
      </c>
      <c r="G16" s="8">
        <v>848.5</v>
      </c>
      <c r="H16" s="8">
        <v>5500</v>
      </c>
      <c r="I16" s="8">
        <v>5500</v>
      </c>
      <c r="J16" s="8">
        <v>873.97</v>
      </c>
      <c r="K16" s="49">
        <f t="shared" si="2"/>
        <v>103.00176782557455</v>
      </c>
      <c r="L16" s="49">
        <f t="shared" si="3"/>
        <v>15.890363636363636</v>
      </c>
    </row>
    <row r="17" spans="2:12" x14ac:dyDescent="0.25">
      <c r="B17" s="41"/>
      <c r="C17" s="42" t="s">
        <v>57</v>
      </c>
      <c r="D17" s="41"/>
      <c r="E17" s="41"/>
      <c r="F17" s="42" t="s">
        <v>58</v>
      </c>
      <c r="G17" s="43">
        <f>G18+G20</f>
        <v>205358.93</v>
      </c>
      <c r="H17" s="43">
        <f t="shared" ref="H17:J17" si="7">H18+H20</f>
        <v>122000</v>
      </c>
      <c r="I17" s="43">
        <f t="shared" si="7"/>
        <v>122000</v>
      </c>
      <c r="J17" s="43">
        <f t="shared" si="7"/>
        <v>144661.84</v>
      </c>
      <c r="K17" s="44">
        <f t="shared" si="2"/>
        <v>70.443413393320668</v>
      </c>
      <c r="L17" s="44">
        <f t="shared" si="3"/>
        <v>118.57527868852458</v>
      </c>
    </row>
    <row r="18" spans="2:12" x14ac:dyDescent="0.25">
      <c r="B18" s="45"/>
      <c r="C18" s="45"/>
      <c r="D18" s="46" t="s">
        <v>59</v>
      </c>
      <c r="E18" s="45"/>
      <c r="F18" s="46" t="s">
        <v>60</v>
      </c>
      <c r="G18" s="47">
        <f>G19</f>
        <v>11675.93</v>
      </c>
      <c r="H18" s="47">
        <f t="shared" ref="H18:J18" si="8">H19</f>
        <v>2000</v>
      </c>
      <c r="I18" s="47">
        <f t="shared" si="8"/>
        <v>2000</v>
      </c>
      <c r="J18" s="47">
        <f t="shared" si="8"/>
        <v>6659</v>
      </c>
      <c r="K18" s="48">
        <f t="shared" si="2"/>
        <v>57.031859560651696</v>
      </c>
      <c r="L18" s="48">
        <f t="shared" si="3"/>
        <v>332.95</v>
      </c>
    </row>
    <row r="19" spans="2:12" x14ac:dyDescent="0.25">
      <c r="B19" s="6"/>
      <c r="C19" s="6"/>
      <c r="D19" s="6"/>
      <c r="E19" s="7" t="s">
        <v>61</v>
      </c>
      <c r="F19" s="7" t="s">
        <v>62</v>
      </c>
      <c r="G19" s="8">
        <v>11675.93</v>
      </c>
      <c r="H19" s="8">
        <v>2000</v>
      </c>
      <c r="I19" s="8">
        <v>2000</v>
      </c>
      <c r="J19" s="8">
        <v>6659</v>
      </c>
      <c r="K19" s="49">
        <f t="shared" si="2"/>
        <v>57.031859560651696</v>
      </c>
      <c r="L19" s="49">
        <f t="shared" si="3"/>
        <v>332.95</v>
      </c>
    </row>
    <row r="20" spans="2:12" x14ac:dyDescent="0.25">
      <c r="B20" s="45"/>
      <c r="C20" s="45"/>
      <c r="D20" s="46" t="s">
        <v>63</v>
      </c>
      <c r="E20" s="45"/>
      <c r="F20" s="46" t="s">
        <v>64</v>
      </c>
      <c r="G20" s="47">
        <f>SUM(G21:G22)</f>
        <v>193683</v>
      </c>
      <c r="H20" s="47">
        <f t="shared" ref="H20:J20" si="9">SUM(H21:H22)</f>
        <v>120000</v>
      </c>
      <c r="I20" s="47">
        <f t="shared" si="9"/>
        <v>120000</v>
      </c>
      <c r="J20" s="47">
        <f t="shared" si="9"/>
        <v>138002.84</v>
      </c>
      <c r="K20" s="48">
        <f t="shared" si="2"/>
        <v>71.251911628795511</v>
      </c>
      <c r="L20" s="48">
        <f t="shared" si="3"/>
        <v>115.00236666666666</v>
      </c>
    </row>
    <row r="21" spans="2:12" x14ac:dyDescent="0.25">
      <c r="B21" s="6"/>
      <c r="C21" s="6"/>
      <c r="D21" s="6"/>
      <c r="E21" s="7" t="s">
        <v>65</v>
      </c>
      <c r="F21" s="7" t="s">
        <v>66</v>
      </c>
      <c r="G21" s="8">
        <v>193683</v>
      </c>
      <c r="H21" s="8">
        <v>120000</v>
      </c>
      <c r="I21" s="8">
        <v>120000</v>
      </c>
      <c r="J21" s="8">
        <v>138002.84</v>
      </c>
      <c r="K21" s="49">
        <f t="shared" si="2"/>
        <v>71.251911628795511</v>
      </c>
      <c r="L21" s="49">
        <f t="shared" si="3"/>
        <v>115.00236666666666</v>
      </c>
    </row>
    <row r="22" spans="2:12" x14ac:dyDescent="0.25">
      <c r="B22" s="6"/>
      <c r="C22" s="6"/>
      <c r="D22" s="6"/>
      <c r="E22" s="7" t="s">
        <v>283</v>
      </c>
      <c r="F22" s="7" t="s">
        <v>284</v>
      </c>
      <c r="G22" s="8">
        <v>0</v>
      </c>
      <c r="H22" s="8">
        <v>0</v>
      </c>
      <c r="I22" s="8">
        <v>0</v>
      </c>
      <c r="J22" s="8">
        <v>0</v>
      </c>
      <c r="K22" s="49" t="e">
        <f t="shared" si="2"/>
        <v>#DIV/0!</v>
      </c>
      <c r="L22" s="49" t="e">
        <f t="shared" si="3"/>
        <v>#DIV/0!</v>
      </c>
    </row>
    <row r="23" spans="2:12" x14ac:dyDescent="0.25">
      <c r="B23" s="41"/>
      <c r="C23" s="42" t="s">
        <v>67</v>
      </c>
      <c r="D23" s="41"/>
      <c r="E23" s="41"/>
      <c r="F23" s="42" t="s">
        <v>68</v>
      </c>
      <c r="G23" s="43">
        <f>G24</f>
        <v>3579091.3000000003</v>
      </c>
      <c r="H23" s="43">
        <f t="shared" ref="H23:J23" si="10">H24</f>
        <v>3649000</v>
      </c>
      <c r="I23" s="43">
        <f t="shared" si="10"/>
        <v>3649000</v>
      </c>
      <c r="J23" s="43">
        <f t="shared" si="10"/>
        <v>4269050.7300000004</v>
      </c>
      <c r="K23" s="44">
        <f t="shared" si="2"/>
        <v>119.27750292371697</v>
      </c>
      <c r="L23" s="44">
        <f t="shared" si="3"/>
        <v>116.99234667032066</v>
      </c>
    </row>
    <row r="24" spans="2:12" x14ac:dyDescent="0.25">
      <c r="B24" s="45"/>
      <c r="C24" s="45"/>
      <c r="D24" s="46" t="s">
        <v>69</v>
      </c>
      <c r="E24" s="45"/>
      <c r="F24" s="46" t="s">
        <v>70</v>
      </c>
      <c r="G24" s="47">
        <f>G25+G26</f>
        <v>3579091.3000000003</v>
      </c>
      <c r="H24" s="47">
        <f t="shared" ref="H24:J24" si="11">H25+H26</f>
        <v>3649000</v>
      </c>
      <c r="I24" s="47">
        <f t="shared" si="11"/>
        <v>3649000</v>
      </c>
      <c r="J24" s="47">
        <f t="shared" si="11"/>
        <v>4269050.7300000004</v>
      </c>
      <c r="K24" s="48">
        <f t="shared" si="2"/>
        <v>119.27750292371697</v>
      </c>
      <c r="L24" s="48">
        <f t="shared" si="3"/>
        <v>116.99234667032066</v>
      </c>
    </row>
    <row r="25" spans="2:12" x14ac:dyDescent="0.25">
      <c r="B25" s="6"/>
      <c r="C25" s="6"/>
      <c r="D25" s="6"/>
      <c r="E25" s="7" t="s">
        <v>71</v>
      </c>
      <c r="F25" s="7" t="s">
        <v>72</v>
      </c>
      <c r="G25" s="8">
        <v>3514603.43</v>
      </c>
      <c r="H25" s="8">
        <v>3649000</v>
      </c>
      <c r="I25" s="8">
        <v>3649000</v>
      </c>
      <c r="J25" s="8">
        <v>4184659.48</v>
      </c>
      <c r="K25" s="49">
        <f t="shared" si="2"/>
        <v>119.06491196931425</v>
      </c>
      <c r="L25" s="49">
        <f t="shared" si="3"/>
        <v>114.67962400657714</v>
      </c>
    </row>
    <row r="26" spans="2:12" x14ac:dyDescent="0.25">
      <c r="B26" s="6"/>
      <c r="C26" s="6"/>
      <c r="D26" s="6"/>
      <c r="E26" s="7" t="s">
        <v>259</v>
      </c>
      <c r="F26" s="7" t="s">
        <v>72</v>
      </c>
      <c r="G26" s="8">
        <v>64487.87</v>
      </c>
      <c r="H26" s="8">
        <v>0</v>
      </c>
      <c r="I26" s="8">
        <v>0</v>
      </c>
      <c r="J26" s="8">
        <v>84391.25</v>
      </c>
      <c r="K26" s="49">
        <f t="shared" si="2"/>
        <v>130.8637577888679</v>
      </c>
      <c r="L26" s="49" t="e">
        <f t="shared" si="3"/>
        <v>#DIV/0!</v>
      </c>
    </row>
    <row r="27" spans="2:12" x14ac:dyDescent="0.25">
      <c r="K27"/>
      <c r="L27"/>
    </row>
    <row r="28" spans="2:12" x14ac:dyDescent="0.25">
      <c r="K28"/>
      <c r="L28"/>
    </row>
    <row r="29" spans="2:12" ht="51" x14ac:dyDescent="0.25">
      <c r="B29" s="135" t="s">
        <v>4</v>
      </c>
      <c r="C29" s="136"/>
      <c r="D29" s="136"/>
      <c r="E29" s="136"/>
      <c r="F29" s="137"/>
      <c r="G29" s="24" t="s">
        <v>41</v>
      </c>
      <c r="H29" s="24" t="s">
        <v>5</v>
      </c>
      <c r="I29" s="24" t="s">
        <v>6</v>
      </c>
      <c r="J29" s="24" t="s">
        <v>7</v>
      </c>
      <c r="K29" s="25" t="s">
        <v>8</v>
      </c>
      <c r="L29" s="25" t="s">
        <v>9</v>
      </c>
    </row>
    <row r="30" spans="2:12" x14ac:dyDescent="0.25">
      <c r="B30" s="138" t="s">
        <v>10</v>
      </c>
      <c r="C30" s="139"/>
      <c r="D30" s="139"/>
      <c r="E30" s="139"/>
      <c r="F30" s="140"/>
      <c r="G30" s="25" t="s">
        <v>11</v>
      </c>
      <c r="H30" s="25" t="s">
        <v>12</v>
      </c>
      <c r="I30" s="25" t="s">
        <v>13</v>
      </c>
      <c r="J30" s="25" t="s">
        <v>14</v>
      </c>
      <c r="K30" s="25" t="s">
        <v>15</v>
      </c>
      <c r="L30" s="25" t="s">
        <v>16</v>
      </c>
    </row>
    <row r="31" spans="2:12" x14ac:dyDescent="0.25">
      <c r="B31" s="3"/>
      <c r="C31" s="3"/>
      <c r="D31" s="3"/>
      <c r="E31" s="3"/>
      <c r="F31" s="4" t="s">
        <v>73</v>
      </c>
      <c r="G31" s="5">
        <f>G32+G78</f>
        <v>3871583.8000000003</v>
      </c>
      <c r="H31" s="5">
        <f>H32+H78</f>
        <v>3830200</v>
      </c>
      <c r="I31" s="5">
        <f>I32+I78</f>
        <v>3813200</v>
      </c>
      <c r="J31" s="5">
        <f>J32+J78</f>
        <v>4760741.22</v>
      </c>
      <c r="K31" s="36">
        <f t="shared" ref="K31:K87" si="12">J31/G31*100</f>
        <v>122.96624497705562</v>
      </c>
      <c r="L31" s="36">
        <f t="shared" ref="L31:L87" si="13">J31/I31*100</f>
        <v>124.84897776146018</v>
      </c>
    </row>
    <row r="32" spans="2:12" x14ac:dyDescent="0.25">
      <c r="B32" s="37" t="s">
        <v>12</v>
      </c>
      <c r="C32" s="38"/>
      <c r="D32" s="38"/>
      <c r="E32" s="38"/>
      <c r="F32" s="37" t="s">
        <v>74</v>
      </c>
      <c r="G32" s="39">
        <f>G33+G41+G70+G74</f>
        <v>3696103.1700000004</v>
      </c>
      <c r="H32" s="39">
        <f>H33+H41+H70+H74</f>
        <v>3800200</v>
      </c>
      <c r="I32" s="39">
        <f>I33+I41+I70+I74</f>
        <v>3783200</v>
      </c>
      <c r="J32" s="39">
        <f>J33+J41+J70+J74</f>
        <v>4637861.84</v>
      </c>
      <c r="K32" s="40">
        <f>J32/G32*100</f>
        <v>125.47977225430098</v>
      </c>
      <c r="L32" s="40">
        <f>J32/I32*100</f>
        <v>122.59097695072954</v>
      </c>
    </row>
    <row r="33" spans="2:12" x14ac:dyDescent="0.25">
      <c r="B33" s="41"/>
      <c r="C33" s="42" t="s">
        <v>75</v>
      </c>
      <c r="D33" s="41"/>
      <c r="E33" s="41"/>
      <c r="F33" s="42" t="s">
        <v>76</v>
      </c>
      <c r="G33" s="43">
        <f>G34+G37+G39</f>
        <v>2909073.6300000004</v>
      </c>
      <c r="H33" s="43">
        <f t="shared" ref="H33:J33" si="14">H34+H37+H39</f>
        <v>3022000</v>
      </c>
      <c r="I33" s="43">
        <f t="shared" si="14"/>
        <v>3022000</v>
      </c>
      <c r="J33" s="43">
        <f t="shared" si="14"/>
        <v>3822405.24</v>
      </c>
      <c r="K33" s="44">
        <f t="shared" si="12"/>
        <v>131.39596057594457</v>
      </c>
      <c r="L33" s="44">
        <f t="shared" si="13"/>
        <v>126.48594440767704</v>
      </c>
    </row>
    <row r="34" spans="2:12" x14ac:dyDescent="0.25">
      <c r="B34" s="45"/>
      <c r="C34" s="45"/>
      <c r="D34" s="46" t="s">
        <v>77</v>
      </c>
      <c r="E34" s="45"/>
      <c r="F34" s="46" t="s">
        <v>78</v>
      </c>
      <c r="G34" s="47">
        <f>G35+G36</f>
        <v>2429576.0700000003</v>
      </c>
      <c r="H34" s="47">
        <f t="shared" ref="H34:J34" si="15">H35+H36</f>
        <v>2552000</v>
      </c>
      <c r="I34" s="47">
        <f t="shared" si="15"/>
        <v>2552000</v>
      </c>
      <c r="J34" s="47">
        <f t="shared" si="15"/>
        <v>3211506.22</v>
      </c>
      <c r="K34" s="48">
        <f t="shared" si="12"/>
        <v>132.18381015746502</v>
      </c>
      <c r="L34" s="48">
        <f t="shared" si="13"/>
        <v>125.84272021943575</v>
      </c>
    </row>
    <row r="35" spans="2:12" x14ac:dyDescent="0.25">
      <c r="B35" s="6"/>
      <c r="C35" s="6"/>
      <c r="D35" s="6"/>
      <c r="E35" s="7" t="s">
        <v>79</v>
      </c>
      <c r="F35" s="7" t="s">
        <v>80</v>
      </c>
      <c r="G35" s="8">
        <v>2122771.2200000002</v>
      </c>
      <c r="H35" s="8">
        <v>2204000</v>
      </c>
      <c r="I35" s="8">
        <v>2204000</v>
      </c>
      <c r="J35" s="8">
        <v>2821814.93</v>
      </c>
      <c r="K35" s="49">
        <f t="shared" si="12"/>
        <v>132.93071356036191</v>
      </c>
      <c r="L35" s="49">
        <f t="shared" si="13"/>
        <v>128.03153039927406</v>
      </c>
    </row>
    <row r="36" spans="2:12" x14ac:dyDescent="0.25">
      <c r="B36" s="6"/>
      <c r="C36" s="6"/>
      <c r="D36" s="6"/>
      <c r="E36" s="7" t="s">
        <v>81</v>
      </c>
      <c r="F36" s="7" t="s">
        <v>82</v>
      </c>
      <c r="G36" s="8">
        <v>306804.84999999998</v>
      </c>
      <c r="H36" s="8">
        <v>348000</v>
      </c>
      <c r="I36" s="8">
        <v>348000</v>
      </c>
      <c r="J36" s="8">
        <v>389691.29</v>
      </c>
      <c r="K36" s="49">
        <f t="shared" si="12"/>
        <v>127.01601359952426</v>
      </c>
      <c r="L36" s="49">
        <f t="shared" si="13"/>
        <v>111.98025574712642</v>
      </c>
    </row>
    <row r="37" spans="2:12" x14ac:dyDescent="0.25">
      <c r="B37" s="45"/>
      <c r="C37" s="45"/>
      <c r="D37" s="46" t="s">
        <v>83</v>
      </c>
      <c r="E37" s="45"/>
      <c r="F37" s="46" t="s">
        <v>84</v>
      </c>
      <c r="G37" s="47">
        <f>G38</f>
        <v>122235.33</v>
      </c>
      <c r="H37" s="47">
        <f t="shared" ref="H37:J37" si="16">H38</f>
        <v>100000</v>
      </c>
      <c r="I37" s="47">
        <f t="shared" si="16"/>
        <v>100000</v>
      </c>
      <c r="J37" s="47">
        <f t="shared" si="16"/>
        <v>131678.6</v>
      </c>
      <c r="K37" s="48">
        <f t="shared" si="12"/>
        <v>107.72548329521425</v>
      </c>
      <c r="L37" s="48">
        <f t="shared" si="13"/>
        <v>131.67859999999999</v>
      </c>
    </row>
    <row r="38" spans="2:12" x14ac:dyDescent="0.25">
      <c r="B38" s="6"/>
      <c r="C38" s="6"/>
      <c r="D38" s="6"/>
      <c r="E38" s="7" t="s">
        <v>85</v>
      </c>
      <c r="F38" s="7" t="s">
        <v>84</v>
      </c>
      <c r="G38" s="8">
        <v>122235.33</v>
      </c>
      <c r="H38" s="8">
        <v>100000</v>
      </c>
      <c r="I38" s="8">
        <v>100000</v>
      </c>
      <c r="J38" s="8">
        <v>131678.6</v>
      </c>
      <c r="K38" s="49">
        <f t="shared" si="12"/>
        <v>107.72548329521425</v>
      </c>
      <c r="L38" s="49">
        <f t="shared" si="13"/>
        <v>131.67859999999999</v>
      </c>
    </row>
    <row r="39" spans="2:12" x14ac:dyDescent="0.25">
      <c r="B39" s="45"/>
      <c r="C39" s="45"/>
      <c r="D39" s="46" t="s">
        <v>86</v>
      </c>
      <c r="E39" s="45"/>
      <c r="F39" s="46" t="s">
        <v>87</v>
      </c>
      <c r="G39" s="47">
        <f>G40</f>
        <v>357262.23</v>
      </c>
      <c r="H39" s="47">
        <f t="shared" ref="H39:J39" si="17">H40</f>
        <v>370000</v>
      </c>
      <c r="I39" s="47">
        <f t="shared" si="17"/>
        <v>370000</v>
      </c>
      <c r="J39" s="47">
        <f t="shared" si="17"/>
        <v>479220.42</v>
      </c>
      <c r="K39" s="48">
        <f t="shared" si="12"/>
        <v>134.13688315162787</v>
      </c>
      <c r="L39" s="48">
        <f t="shared" si="13"/>
        <v>129.51903243243243</v>
      </c>
    </row>
    <row r="40" spans="2:12" x14ac:dyDescent="0.25">
      <c r="B40" s="6"/>
      <c r="C40" s="6"/>
      <c r="D40" s="6"/>
      <c r="E40" s="7" t="s">
        <v>88</v>
      </c>
      <c r="F40" s="7" t="s">
        <v>89</v>
      </c>
      <c r="G40" s="8">
        <v>357262.23</v>
      </c>
      <c r="H40" s="8">
        <v>370000</v>
      </c>
      <c r="I40" s="8">
        <v>370000</v>
      </c>
      <c r="J40" s="8">
        <v>479220.42</v>
      </c>
      <c r="K40" s="49">
        <f t="shared" si="12"/>
        <v>134.13688315162787</v>
      </c>
      <c r="L40" s="49">
        <f t="shared" si="13"/>
        <v>129.51903243243243</v>
      </c>
    </row>
    <row r="41" spans="2:12" x14ac:dyDescent="0.25">
      <c r="B41" s="41"/>
      <c r="C41" s="42" t="s">
        <v>90</v>
      </c>
      <c r="D41" s="41"/>
      <c r="E41" s="41"/>
      <c r="F41" s="42" t="s">
        <v>91</v>
      </c>
      <c r="G41" s="43">
        <f>G42+G46+G63+G53+G64</f>
        <v>722019.4</v>
      </c>
      <c r="H41" s="43">
        <f>H42+H46+H63+H53+H64</f>
        <v>707000</v>
      </c>
      <c r="I41" s="43">
        <f>I42+I46+I63+I53+I64</f>
        <v>690000</v>
      </c>
      <c r="J41" s="43">
        <f>J42+J46+J63+J53+J64</f>
        <v>738156.36</v>
      </c>
      <c r="K41" s="44">
        <f t="shared" si="12"/>
        <v>102.23497595770972</v>
      </c>
      <c r="L41" s="44">
        <f t="shared" si="13"/>
        <v>106.97918260869565</v>
      </c>
    </row>
    <row r="42" spans="2:12" x14ac:dyDescent="0.25">
      <c r="B42" s="45"/>
      <c r="C42" s="45"/>
      <c r="D42" s="46" t="s">
        <v>92</v>
      </c>
      <c r="E42" s="45"/>
      <c r="F42" s="46" t="s">
        <v>93</v>
      </c>
      <c r="G42" s="47">
        <f>SUM(G43:G45)</f>
        <v>62851.669999999991</v>
      </c>
      <c r="H42" s="47">
        <f t="shared" ref="H42:J42" si="18">SUM(H43:H45)</f>
        <v>71000</v>
      </c>
      <c r="I42" s="47">
        <f t="shared" si="18"/>
        <v>71000</v>
      </c>
      <c r="J42" s="47">
        <f t="shared" si="18"/>
        <v>69109.680000000008</v>
      </c>
      <c r="K42" s="48">
        <f t="shared" si="12"/>
        <v>109.95679191976922</v>
      </c>
      <c r="L42" s="48">
        <f t="shared" si="13"/>
        <v>97.337577464788737</v>
      </c>
    </row>
    <row r="43" spans="2:12" ht="24" customHeight="1" x14ac:dyDescent="0.25">
      <c r="B43" s="6"/>
      <c r="C43" s="6"/>
      <c r="D43" s="6"/>
      <c r="E43" s="7" t="s">
        <v>94</v>
      </c>
      <c r="F43" s="7" t="s">
        <v>95</v>
      </c>
      <c r="G43" s="8">
        <v>12674.45</v>
      </c>
      <c r="H43" s="8">
        <v>13000</v>
      </c>
      <c r="I43" s="8">
        <v>13000</v>
      </c>
      <c r="J43" s="8">
        <v>11606.75</v>
      </c>
      <c r="K43" s="49">
        <f t="shared" si="12"/>
        <v>91.575965821002086</v>
      </c>
      <c r="L43" s="49">
        <f t="shared" si="13"/>
        <v>89.282692307692315</v>
      </c>
    </row>
    <row r="44" spans="2:12" x14ac:dyDescent="0.25">
      <c r="B44" s="6"/>
      <c r="C44" s="6"/>
      <c r="D44" s="6"/>
      <c r="E44" s="7" t="s">
        <v>96</v>
      </c>
      <c r="F44" s="7" t="s">
        <v>97</v>
      </c>
      <c r="G44" s="8">
        <v>43989.59</v>
      </c>
      <c r="H44" s="8">
        <v>45000</v>
      </c>
      <c r="I44" s="8">
        <v>45000</v>
      </c>
      <c r="J44" s="8">
        <v>49804.08</v>
      </c>
      <c r="K44" s="49">
        <f t="shared" si="12"/>
        <v>113.21787722959</v>
      </c>
      <c r="L44" s="49">
        <f t="shared" si="13"/>
        <v>110.67573333333334</v>
      </c>
    </row>
    <row r="45" spans="2:12" x14ac:dyDescent="0.25">
      <c r="B45" s="6"/>
      <c r="C45" s="6"/>
      <c r="D45" s="6"/>
      <c r="E45" s="7" t="s">
        <v>98</v>
      </c>
      <c r="F45" s="7" t="s">
        <v>99</v>
      </c>
      <c r="G45" s="8">
        <v>6187.63</v>
      </c>
      <c r="H45" s="8">
        <v>13000</v>
      </c>
      <c r="I45" s="8">
        <v>13000</v>
      </c>
      <c r="J45" s="8">
        <v>7698.85</v>
      </c>
      <c r="K45" s="49">
        <f t="shared" si="12"/>
        <v>124.42324444092488</v>
      </c>
      <c r="L45" s="49">
        <f t="shared" si="13"/>
        <v>59.221923076923076</v>
      </c>
    </row>
    <row r="46" spans="2:12" x14ac:dyDescent="0.25">
      <c r="B46" s="45"/>
      <c r="C46" s="45"/>
      <c r="D46" s="46" t="s">
        <v>100</v>
      </c>
      <c r="E46" s="45"/>
      <c r="F46" s="46" t="s">
        <v>101</v>
      </c>
      <c r="G46" s="47">
        <f>SUM(G47:G52)</f>
        <v>419072.97</v>
      </c>
      <c r="H46" s="47">
        <f t="shared" ref="H46:J46" si="19">SUM(H47:H52)</f>
        <v>421000</v>
      </c>
      <c r="I46" s="47">
        <f t="shared" si="19"/>
        <v>421000</v>
      </c>
      <c r="J46" s="47">
        <f t="shared" si="19"/>
        <v>444556.9</v>
      </c>
      <c r="K46" s="48">
        <f t="shared" si="12"/>
        <v>106.08102450511186</v>
      </c>
      <c r="L46" s="48">
        <f t="shared" si="13"/>
        <v>105.59546318289787</v>
      </c>
    </row>
    <row r="47" spans="2:12" x14ac:dyDescent="0.25">
      <c r="B47" s="6"/>
      <c r="C47" s="6"/>
      <c r="D47" s="6"/>
      <c r="E47" s="7" t="s">
        <v>102</v>
      </c>
      <c r="F47" s="7" t="s">
        <v>103</v>
      </c>
      <c r="G47" s="8">
        <v>56841.21</v>
      </c>
      <c r="H47" s="8">
        <v>65000</v>
      </c>
      <c r="I47" s="8">
        <v>65000</v>
      </c>
      <c r="J47" s="8">
        <v>58165.39</v>
      </c>
      <c r="K47" s="49">
        <f t="shared" si="12"/>
        <v>102.32961261732466</v>
      </c>
      <c r="L47" s="49">
        <f t="shared" si="13"/>
        <v>89.485215384615373</v>
      </c>
    </row>
    <row r="48" spans="2:12" x14ac:dyDescent="0.25">
      <c r="B48" s="6"/>
      <c r="C48" s="6"/>
      <c r="D48" s="6"/>
      <c r="E48" s="7" t="s">
        <v>104</v>
      </c>
      <c r="F48" s="7" t="s">
        <v>105</v>
      </c>
      <c r="G48" s="8">
        <v>231941.91</v>
      </c>
      <c r="H48" s="8">
        <v>227000</v>
      </c>
      <c r="I48" s="8">
        <v>227000</v>
      </c>
      <c r="J48" s="8">
        <v>251443.97</v>
      </c>
      <c r="K48" s="49">
        <f t="shared" si="12"/>
        <v>108.408165648028</v>
      </c>
      <c r="L48" s="49">
        <f t="shared" si="13"/>
        <v>110.76826872246697</v>
      </c>
    </row>
    <row r="49" spans="2:12" x14ac:dyDescent="0.25">
      <c r="B49" s="6"/>
      <c r="C49" s="6"/>
      <c r="D49" s="6"/>
      <c r="E49" s="7" t="s">
        <v>106</v>
      </c>
      <c r="F49" s="7" t="s">
        <v>107</v>
      </c>
      <c r="G49" s="8">
        <v>86975.13</v>
      </c>
      <c r="H49" s="8">
        <v>90000</v>
      </c>
      <c r="I49" s="8">
        <v>90000</v>
      </c>
      <c r="J49" s="8">
        <v>90436.63</v>
      </c>
      <c r="K49" s="49">
        <f t="shared" si="12"/>
        <v>103.97987332700738</v>
      </c>
      <c r="L49" s="49">
        <f t="shared" si="13"/>
        <v>100.48514444444446</v>
      </c>
    </row>
    <row r="50" spans="2:12" x14ac:dyDescent="0.25">
      <c r="B50" s="6"/>
      <c r="C50" s="6"/>
      <c r="D50" s="6"/>
      <c r="E50" s="7" t="s">
        <v>108</v>
      </c>
      <c r="F50" s="7" t="s">
        <v>109</v>
      </c>
      <c r="G50" s="8">
        <v>20453.22</v>
      </c>
      <c r="H50" s="8">
        <v>22000</v>
      </c>
      <c r="I50" s="8">
        <v>22000</v>
      </c>
      <c r="J50" s="8">
        <v>29503.21</v>
      </c>
      <c r="K50" s="49">
        <f t="shared" si="12"/>
        <v>144.24726277818357</v>
      </c>
      <c r="L50" s="49">
        <f t="shared" si="13"/>
        <v>134.10549999999998</v>
      </c>
    </row>
    <row r="51" spans="2:12" x14ac:dyDescent="0.25">
      <c r="B51" s="6"/>
      <c r="C51" s="6"/>
      <c r="D51" s="6"/>
      <c r="E51" s="7" t="s">
        <v>110</v>
      </c>
      <c r="F51" s="7" t="s">
        <v>111</v>
      </c>
      <c r="G51" s="8">
        <v>17880.59</v>
      </c>
      <c r="H51" s="8">
        <v>12000</v>
      </c>
      <c r="I51" s="8">
        <v>12000</v>
      </c>
      <c r="J51" s="8">
        <v>11410.43</v>
      </c>
      <c r="K51" s="49">
        <f t="shared" si="12"/>
        <v>63.814616855484076</v>
      </c>
      <c r="L51" s="49">
        <f t="shared" si="13"/>
        <v>95.086916666666667</v>
      </c>
    </row>
    <row r="52" spans="2:12" x14ac:dyDescent="0.25">
      <c r="B52" s="6"/>
      <c r="C52" s="6"/>
      <c r="D52" s="6"/>
      <c r="E52" s="7" t="s">
        <v>112</v>
      </c>
      <c r="F52" s="7" t="s">
        <v>113</v>
      </c>
      <c r="G52" s="8">
        <v>4980.91</v>
      </c>
      <c r="H52" s="8">
        <v>5000</v>
      </c>
      <c r="I52" s="8">
        <v>5000</v>
      </c>
      <c r="J52" s="8">
        <v>3597.27</v>
      </c>
      <c r="K52" s="49">
        <f t="shared" si="12"/>
        <v>72.221140313717783</v>
      </c>
      <c r="L52" s="49">
        <f t="shared" si="13"/>
        <v>71.945400000000006</v>
      </c>
    </row>
    <row r="53" spans="2:12" x14ac:dyDescent="0.25">
      <c r="B53" s="45"/>
      <c r="C53" s="45"/>
      <c r="D53" s="46" t="s">
        <v>114</v>
      </c>
      <c r="E53" s="45"/>
      <c r="F53" s="46" t="s">
        <v>115</v>
      </c>
      <c r="G53" s="47">
        <f>SUM(G54:G62)</f>
        <v>228162.24000000002</v>
      </c>
      <c r="H53" s="47">
        <f t="shared" ref="H53:I53" si="20">SUM(H54:H62)</f>
        <v>197000</v>
      </c>
      <c r="I53" s="47">
        <f t="shared" si="20"/>
        <v>180000</v>
      </c>
      <c r="J53" s="47">
        <f>SUM(J54:J62)</f>
        <v>207028.32</v>
      </c>
      <c r="K53" s="48">
        <f t="shared" si="12"/>
        <v>90.73732796452208</v>
      </c>
      <c r="L53" s="48">
        <f t="shared" si="13"/>
        <v>115.01573333333334</v>
      </c>
    </row>
    <row r="54" spans="2:12" x14ac:dyDescent="0.25">
      <c r="B54" s="6"/>
      <c r="C54" s="6"/>
      <c r="D54" s="6"/>
      <c r="E54" s="7" t="s">
        <v>116</v>
      </c>
      <c r="F54" s="7" t="s">
        <v>117</v>
      </c>
      <c r="G54" s="8">
        <v>19801.62</v>
      </c>
      <c r="H54" s="8">
        <v>17000</v>
      </c>
      <c r="I54" s="8">
        <v>17000</v>
      </c>
      <c r="J54" s="8">
        <v>17113.57</v>
      </c>
      <c r="K54" s="49">
        <f t="shared" si="12"/>
        <v>86.42510057257941</v>
      </c>
      <c r="L54" s="49">
        <f t="shared" si="13"/>
        <v>100.66805882352941</v>
      </c>
    </row>
    <row r="55" spans="2:12" x14ac:dyDescent="0.25">
      <c r="B55" s="6"/>
      <c r="C55" s="6"/>
      <c r="D55" s="6"/>
      <c r="E55" s="7" t="s">
        <v>118</v>
      </c>
      <c r="F55" s="7" t="s">
        <v>119</v>
      </c>
      <c r="G55" s="8">
        <v>96714.91</v>
      </c>
      <c r="H55" s="8">
        <v>75000</v>
      </c>
      <c r="I55" s="8">
        <v>75000</v>
      </c>
      <c r="J55" s="8">
        <v>40831.279999999999</v>
      </c>
      <c r="K55" s="49">
        <f t="shared" si="12"/>
        <v>42.218185386307034</v>
      </c>
      <c r="L55" s="49">
        <f t="shared" si="13"/>
        <v>54.441706666666668</v>
      </c>
    </row>
    <row r="56" spans="2:12" x14ac:dyDescent="0.25">
      <c r="B56" s="6"/>
      <c r="C56" s="6"/>
      <c r="D56" s="6"/>
      <c r="E56" s="7" t="s">
        <v>120</v>
      </c>
      <c r="F56" s="7" t="s">
        <v>121</v>
      </c>
      <c r="G56" s="8">
        <v>13065.58</v>
      </c>
      <c r="H56" s="8">
        <v>2000</v>
      </c>
      <c r="I56" s="8">
        <v>2000</v>
      </c>
      <c r="J56" s="8">
        <v>10851.95</v>
      </c>
      <c r="K56" s="49">
        <f t="shared" si="12"/>
        <v>83.05754509176019</v>
      </c>
      <c r="L56" s="49">
        <f t="shared" si="13"/>
        <v>542.59749999999997</v>
      </c>
    </row>
    <row r="57" spans="2:12" x14ac:dyDescent="0.25">
      <c r="B57" s="6"/>
      <c r="C57" s="6"/>
      <c r="D57" s="6"/>
      <c r="E57" s="7" t="s">
        <v>122</v>
      </c>
      <c r="F57" s="7" t="s">
        <v>123</v>
      </c>
      <c r="G57" s="8">
        <v>24084.33</v>
      </c>
      <c r="H57" s="8">
        <v>17000</v>
      </c>
      <c r="I57" s="8">
        <v>17000</v>
      </c>
      <c r="J57" s="8">
        <v>29659.279999999999</v>
      </c>
      <c r="K57" s="49">
        <f t="shared" si="12"/>
        <v>123.14762337171096</v>
      </c>
      <c r="L57" s="49">
        <f t="shared" si="13"/>
        <v>174.46635294117647</v>
      </c>
    </row>
    <row r="58" spans="2:12" x14ac:dyDescent="0.25">
      <c r="B58" s="6"/>
      <c r="C58" s="6"/>
      <c r="D58" s="6"/>
      <c r="E58" s="7" t="s">
        <v>225</v>
      </c>
      <c r="F58" s="7" t="s">
        <v>226</v>
      </c>
      <c r="G58" s="8">
        <v>6972.27</v>
      </c>
      <c r="H58" s="8">
        <v>17000</v>
      </c>
      <c r="I58" s="8">
        <v>0</v>
      </c>
      <c r="J58" s="8">
        <v>7025.85</v>
      </c>
      <c r="K58" s="49">
        <f t="shared" si="12"/>
        <v>100.76847282162052</v>
      </c>
      <c r="L58" s="49" t="e">
        <f t="shared" si="13"/>
        <v>#DIV/0!</v>
      </c>
    </row>
    <row r="59" spans="2:12" x14ac:dyDescent="0.25">
      <c r="B59" s="6"/>
      <c r="C59" s="6"/>
      <c r="D59" s="6"/>
      <c r="E59" s="7" t="s">
        <v>124</v>
      </c>
      <c r="F59" s="7" t="s">
        <v>125</v>
      </c>
      <c r="G59" s="8">
        <v>7082.89</v>
      </c>
      <c r="H59" s="8">
        <v>10000</v>
      </c>
      <c r="I59" s="8">
        <v>10000</v>
      </c>
      <c r="J59" s="8">
        <v>12498.62</v>
      </c>
      <c r="K59" s="49">
        <f t="shared" si="12"/>
        <v>176.46215033693872</v>
      </c>
      <c r="L59" s="49">
        <f t="shared" si="13"/>
        <v>124.9862</v>
      </c>
    </row>
    <row r="60" spans="2:12" x14ac:dyDescent="0.25">
      <c r="B60" s="6"/>
      <c r="C60" s="6"/>
      <c r="D60" s="6"/>
      <c r="E60" s="7" t="s">
        <v>126</v>
      </c>
      <c r="F60" s="7" t="s">
        <v>127</v>
      </c>
      <c r="G60" s="8">
        <v>46505.440000000002</v>
      </c>
      <c r="H60" s="8">
        <v>52000</v>
      </c>
      <c r="I60" s="8">
        <v>52000</v>
      </c>
      <c r="J60" s="8">
        <v>78711.259999999995</v>
      </c>
      <c r="K60" s="49">
        <f t="shared" si="12"/>
        <v>169.25172624966024</v>
      </c>
      <c r="L60" s="49">
        <f t="shared" si="13"/>
        <v>151.36780769230768</v>
      </c>
    </row>
    <row r="61" spans="2:12" x14ac:dyDescent="0.25">
      <c r="B61" s="6"/>
      <c r="C61" s="6"/>
      <c r="D61" s="6"/>
      <c r="E61" s="7" t="s">
        <v>128</v>
      </c>
      <c r="F61" s="7" t="s">
        <v>129</v>
      </c>
      <c r="G61" s="8">
        <v>5657.23</v>
      </c>
      <c r="H61" s="8">
        <v>3000</v>
      </c>
      <c r="I61" s="8">
        <v>3000</v>
      </c>
      <c r="J61" s="8">
        <v>6400.87</v>
      </c>
      <c r="K61" s="49">
        <f t="shared" si="12"/>
        <v>113.14494902982555</v>
      </c>
      <c r="L61" s="49">
        <f t="shared" si="13"/>
        <v>213.36233333333334</v>
      </c>
    </row>
    <row r="62" spans="2:12" x14ac:dyDescent="0.25">
      <c r="B62" s="6"/>
      <c r="C62" s="6"/>
      <c r="D62" s="6"/>
      <c r="E62" s="7" t="s">
        <v>130</v>
      </c>
      <c r="F62" s="7" t="s">
        <v>131</v>
      </c>
      <c r="G62" s="8">
        <v>8277.9699999999993</v>
      </c>
      <c r="H62" s="8">
        <v>4000</v>
      </c>
      <c r="I62" s="8">
        <v>4000</v>
      </c>
      <c r="J62" s="8">
        <v>3935.64</v>
      </c>
      <c r="K62" s="49">
        <f t="shared" si="12"/>
        <v>47.543540264098567</v>
      </c>
      <c r="L62" s="49">
        <f t="shared" si="13"/>
        <v>98.390999999999991</v>
      </c>
    </row>
    <row r="63" spans="2:12" x14ac:dyDescent="0.25">
      <c r="B63" s="45"/>
      <c r="C63" s="45"/>
      <c r="D63" s="46">
        <v>324</v>
      </c>
      <c r="E63" s="45"/>
      <c r="F63" s="46" t="s">
        <v>287</v>
      </c>
      <c r="G63" s="47">
        <v>0</v>
      </c>
      <c r="H63" s="47">
        <v>0</v>
      </c>
      <c r="I63" s="47">
        <v>0</v>
      </c>
      <c r="J63" s="47">
        <v>410.82</v>
      </c>
      <c r="K63" s="48" t="e">
        <f>J63/G63*100</f>
        <v>#DIV/0!</v>
      </c>
      <c r="L63" s="48" t="e">
        <f>J63/I63*100</f>
        <v>#DIV/0!</v>
      </c>
    </row>
    <row r="64" spans="2:12" x14ac:dyDescent="0.25">
      <c r="B64" s="45"/>
      <c r="C64" s="45"/>
      <c r="D64" s="46" t="s">
        <v>132</v>
      </c>
      <c r="E64" s="45"/>
      <c r="F64" s="46" t="s">
        <v>133</v>
      </c>
      <c r="G64" s="47">
        <f>SUM(G65:G69)</f>
        <v>11932.52</v>
      </c>
      <c r="H64" s="47">
        <f t="shared" ref="H64:J64" si="21">SUM(H65:H69)</f>
        <v>18000</v>
      </c>
      <c r="I64" s="47">
        <f t="shared" si="21"/>
        <v>18000</v>
      </c>
      <c r="J64" s="47">
        <f t="shared" si="21"/>
        <v>17050.64</v>
      </c>
      <c r="K64" s="48">
        <f t="shared" si="12"/>
        <v>142.892197121815</v>
      </c>
      <c r="L64" s="48">
        <f t="shared" si="13"/>
        <v>94.725777777777779</v>
      </c>
    </row>
    <row r="65" spans="2:12" x14ac:dyDescent="0.25">
      <c r="B65" s="6"/>
      <c r="C65" s="6"/>
      <c r="D65" s="6"/>
      <c r="E65" s="7" t="s">
        <v>134</v>
      </c>
      <c r="F65" s="7" t="s">
        <v>135</v>
      </c>
      <c r="G65" s="8">
        <v>2504.63</v>
      </c>
      <c r="H65" s="8">
        <v>1500</v>
      </c>
      <c r="I65" s="8">
        <v>1500</v>
      </c>
      <c r="J65" s="8">
        <v>1032.17</v>
      </c>
      <c r="K65" s="49">
        <f t="shared" si="12"/>
        <v>41.210478194384002</v>
      </c>
      <c r="L65" s="49">
        <f t="shared" si="13"/>
        <v>68.811333333333337</v>
      </c>
    </row>
    <row r="66" spans="2:12" x14ac:dyDescent="0.25">
      <c r="B66" s="6"/>
      <c r="C66" s="6"/>
      <c r="D66" s="6"/>
      <c r="E66" s="7" t="s">
        <v>136</v>
      </c>
      <c r="F66" s="7" t="s">
        <v>137</v>
      </c>
      <c r="G66" s="8">
        <v>4675.99</v>
      </c>
      <c r="H66" s="8">
        <v>6000</v>
      </c>
      <c r="I66" s="8">
        <v>6000</v>
      </c>
      <c r="J66" s="8">
        <v>7569.97</v>
      </c>
      <c r="K66" s="49">
        <f t="shared" si="12"/>
        <v>161.89020934604224</v>
      </c>
      <c r="L66" s="49">
        <f t="shared" si="13"/>
        <v>126.16616666666667</v>
      </c>
    </row>
    <row r="67" spans="2:12" x14ac:dyDescent="0.25">
      <c r="B67" s="6"/>
      <c r="C67" s="6"/>
      <c r="D67" s="6"/>
      <c r="E67" s="7">
        <v>3293</v>
      </c>
      <c r="F67" s="7" t="s">
        <v>288</v>
      </c>
      <c r="G67" s="8">
        <v>0</v>
      </c>
      <c r="H67" s="8">
        <v>0</v>
      </c>
      <c r="I67" s="8">
        <v>0</v>
      </c>
      <c r="J67" s="8">
        <v>3272.33</v>
      </c>
      <c r="K67" s="49" t="e">
        <f t="shared" si="12"/>
        <v>#DIV/0!</v>
      </c>
      <c r="L67" s="49" t="e">
        <f t="shared" si="13"/>
        <v>#DIV/0!</v>
      </c>
    </row>
    <row r="68" spans="2:12" x14ac:dyDescent="0.25">
      <c r="B68" s="6"/>
      <c r="C68" s="6"/>
      <c r="D68" s="6"/>
      <c r="E68" s="7" t="s">
        <v>230</v>
      </c>
      <c r="F68" s="7" t="s">
        <v>231</v>
      </c>
      <c r="G68" s="8">
        <v>371.7</v>
      </c>
      <c r="H68" s="8">
        <v>0</v>
      </c>
      <c r="I68" s="8">
        <v>0</v>
      </c>
      <c r="J68" s="8">
        <v>892.08</v>
      </c>
      <c r="K68" s="49">
        <f t="shared" si="12"/>
        <v>240.00000000000003</v>
      </c>
      <c r="L68" s="49" t="e">
        <f t="shared" si="13"/>
        <v>#DIV/0!</v>
      </c>
    </row>
    <row r="69" spans="2:12" x14ac:dyDescent="0.25">
      <c r="B69" s="6"/>
      <c r="C69" s="6"/>
      <c r="D69" s="6"/>
      <c r="E69" s="7" t="s">
        <v>138</v>
      </c>
      <c r="F69" s="7" t="s">
        <v>133</v>
      </c>
      <c r="G69" s="8">
        <v>4380.2</v>
      </c>
      <c r="H69" s="8">
        <v>10500</v>
      </c>
      <c r="I69" s="8">
        <v>10500</v>
      </c>
      <c r="J69" s="8">
        <v>4284.09</v>
      </c>
      <c r="K69" s="49">
        <f t="shared" si="12"/>
        <v>97.805807953974707</v>
      </c>
      <c r="L69" s="49">
        <f t="shared" si="13"/>
        <v>40.800857142857147</v>
      </c>
    </row>
    <row r="70" spans="2:12" x14ac:dyDescent="0.25">
      <c r="B70" s="41"/>
      <c r="C70" s="42" t="s">
        <v>139</v>
      </c>
      <c r="D70" s="41"/>
      <c r="E70" s="41"/>
      <c r="F70" s="42" t="s">
        <v>140</v>
      </c>
      <c r="G70" s="43">
        <f>G71</f>
        <v>1700</v>
      </c>
      <c r="H70" s="43">
        <f t="shared" ref="H70:J70" si="22">H71</f>
        <v>2000</v>
      </c>
      <c r="I70" s="43">
        <f t="shared" si="22"/>
        <v>2000</v>
      </c>
      <c r="J70" s="43">
        <f t="shared" si="22"/>
        <v>2000.0600000000002</v>
      </c>
      <c r="K70" s="44">
        <f t="shared" si="12"/>
        <v>117.65058823529412</v>
      </c>
      <c r="L70" s="44">
        <f t="shared" si="13"/>
        <v>100.00300000000001</v>
      </c>
    </row>
    <row r="71" spans="2:12" x14ac:dyDescent="0.25">
      <c r="B71" s="45"/>
      <c r="C71" s="45"/>
      <c r="D71" s="46" t="s">
        <v>141</v>
      </c>
      <c r="E71" s="45"/>
      <c r="F71" s="46" t="s">
        <v>142</v>
      </c>
      <c r="G71" s="47">
        <f>SUM(G72:G73)</f>
        <v>1700</v>
      </c>
      <c r="H71" s="47">
        <f t="shared" ref="H71:J71" si="23">SUM(H72:H73)</f>
        <v>2000</v>
      </c>
      <c r="I71" s="47">
        <f t="shared" si="23"/>
        <v>2000</v>
      </c>
      <c r="J71" s="47">
        <f t="shared" si="23"/>
        <v>2000.0600000000002</v>
      </c>
      <c r="K71" s="48">
        <f t="shared" si="12"/>
        <v>117.65058823529412</v>
      </c>
      <c r="L71" s="48">
        <f t="shared" si="13"/>
        <v>100.00300000000001</v>
      </c>
    </row>
    <row r="72" spans="2:12" ht="15.75" customHeight="1" x14ac:dyDescent="0.25">
      <c r="B72" s="6"/>
      <c r="C72" s="6"/>
      <c r="D72" s="6"/>
      <c r="E72" s="7" t="s">
        <v>143</v>
      </c>
      <c r="F72" s="7" t="s">
        <v>144</v>
      </c>
      <c r="G72" s="8">
        <v>1647.6</v>
      </c>
      <c r="H72" s="8">
        <v>2000</v>
      </c>
      <c r="I72" s="8">
        <v>2000</v>
      </c>
      <c r="J72" s="8">
        <v>1767.88</v>
      </c>
      <c r="K72" s="49">
        <f t="shared" si="12"/>
        <v>107.3003156105851</v>
      </c>
      <c r="L72" s="49">
        <f t="shared" si="13"/>
        <v>88.394000000000005</v>
      </c>
    </row>
    <row r="73" spans="2:12" ht="15.75" customHeight="1" x14ac:dyDescent="0.25">
      <c r="B73" s="6"/>
      <c r="C73" s="6"/>
      <c r="D73" s="6"/>
      <c r="E73" s="7" t="s">
        <v>234</v>
      </c>
      <c r="F73" s="7" t="s">
        <v>144</v>
      </c>
      <c r="G73" s="8">
        <v>52.4</v>
      </c>
      <c r="H73" s="8">
        <v>0</v>
      </c>
      <c r="I73" s="8">
        <v>0</v>
      </c>
      <c r="J73" s="8">
        <f>15.06+217.12</f>
        <v>232.18</v>
      </c>
      <c r="K73" s="49">
        <f t="shared" si="12"/>
        <v>443.09160305343516</v>
      </c>
      <c r="L73" s="49" t="e">
        <f t="shared" si="13"/>
        <v>#DIV/0!</v>
      </c>
    </row>
    <row r="74" spans="2:12" x14ac:dyDescent="0.25">
      <c r="B74" s="41"/>
      <c r="C74" s="42" t="s">
        <v>145</v>
      </c>
      <c r="D74" s="41"/>
      <c r="E74" s="41"/>
      <c r="F74" s="42" t="s">
        <v>146</v>
      </c>
      <c r="G74" s="43">
        <f>G75</f>
        <v>63310.14</v>
      </c>
      <c r="H74" s="43">
        <f t="shared" ref="H74:J74" si="24">H75</f>
        <v>69200</v>
      </c>
      <c r="I74" s="43">
        <f t="shared" si="24"/>
        <v>69200</v>
      </c>
      <c r="J74" s="43">
        <f t="shared" si="24"/>
        <v>75300.179999999993</v>
      </c>
      <c r="K74" s="44">
        <f t="shared" si="12"/>
        <v>118.93857761173801</v>
      </c>
      <c r="L74" s="44">
        <f t="shared" si="13"/>
        <v>108.81528901734103</v>
      </c>
    </row>
    <row r="75" spans="2:12" x14ac:dyDescent="0.25">
      <c r="B75" s="45"/>
      <c r="C75" s="45"/>
      <c r="D75" s="46" t="s">
        <v>147</v>
      </c>
      <c r="E75" s="45"/>
      <c r="F75" s="46" t="s">
        <v>148</v>
      </c>
      <c r="G75" s="47">
        <f>G76+G77</f>
        <v>63310.14</v>
      </c>
      <c r="H75" s="47">
        <f t="shared" ref="H75:K75" si="25">H76+H77</f>
        <v>69200</v>
      </c>
      <c r="I75" s="47">
        <f t="shared" si="25"/>
        <v>69200</v>
      </c>
      <c r="J75" s="47">
        <f t="shared" si="25"/>
        <v>75300.179999999993</v>
      </c>
      <c r="K75" s="47">
        <f t="shared" si="25"/>
        <v>238.61087378317228</v>
      </c>
      <c r="L75" s="48">
        <f t="shared" si="13"/>
        <v>108.81528901734103</v>
      </c>
    </row>
    <row r="76" spans="2:12" x14ac:dyDescent="0.25">
      <c r="B76" s="6"/>
      <c r="C76" s="6"/>
      <c r="D76" s="6"/>
      <c r="E76" s="7" t="s">
        <v>149</v>
      </c>
      <c r="F76" s="7" t="s">
        <v>150</v>
      </c>
      <c r="G76" s="8">
        <v>34192.910000000003</v>
      </c>
      <c r="H76" s="8">
        <v>30000</v>
      </c>
      <c r="I76" s="8">
        <v>30000</v>
      </c>
      <c r="J76" s="8">
        <v>39229.360000000001</v>
      </c>
      <c r="K76" s="49">
        <f t="shared" si="12"/>
        <v>114.72951556331414</v>
      </c>
      <c r="L76" s="49">
        <f t="shared" si="13"/>
        <v>130.76453333333333</v>
      </c>
    </row>
    <row r="77" spans="2:12" x14ac:dyDescent="0.25">
      <c r="B77" s="6"/>
      <c r="C77" s="6"/>
      <c r="D77" s="6"/>
      <c r="E77" s="7" t="s">
        <v>151</v>
      </c>
      <c r="F77" s="7" t="s">
        <v>152</v>
      </c>
      <c r="G77" s="8">
        <v>29117.23</v>
      </c>
      <c r="H77" s="8">
        <v>39200</v>
      </c>
      <c r="I77" s="8">
        <v>39200</v>
      </c>
      <c r="J77" s="8">
        <v>36070.82</v>
      </c>
      <c r="K77" s="49">
        <f t="shared" si="12"/>
        <v>123.88135821985816</v>
      </c>
      <c r="L77" s="49">
        <f t="shared" si="13"/>
        <v>92.017397959183683</v>
      </c>
    </row>
    <row r="78" spans="2:12" x14ac:dyDescent="0.25">
      <c r="B78" s="37" t="s">
        <v>13</v>
      </c>
      <c r="C78" s="38"/>
      <c r="D78" s="38"/>
      <c r="E78" s="38"/>
      <c r="F78" s="37" t="s">
        <v>153</v>
      </c>
      <c r="G78" s="39">
        <f>G79+G85</f>
        <v>175480.63</v>
      </c>
      <c r="H78" s="39">
        <f t="shared" ref="H78:J78" si="26">H79+H85</f>
        <v>30000</v>
      </c>
      <c r="I78" s="39">
        <f t="shared" si="26"/>
        <v>30000</v>
      </c>
      <c r="J78" s="39">
        <f t="shared" si="26"/>
        <v>122879.38</v>
      </c>
      <c r="K78" s="40">
        <f t="shared" si="12"/>
        <v>70.024469367359814</v>
      </c>
      <c r="L78" s="40">
        <f t="shared" si="13"/>
        <v>409.59793333333334</v>
      </c>
    </row>
    <row r="79" spans="2:12" x14ac:dyDescent="0.25">
      <c r="B79" s="41"/>
      <c r="C79" s="42" t="s">
        <v>154</v>
      </c>
      <c r="D79" s="41"/>
      <c r="E79" s="41"/>
      <c r="F79" s="42" t="s">
        <v>155</v>
      </c>
      <c r="G79" s="43">
        <f>G80+G83</f>
        <v>136957.76000000001</v>
      </c>
      <c r="H79" s="43">
        <f t="shared" ref="H79:J79" si="27">H80+H83</f>
        <v>30000</v>
      </c>
      <c r="I79" s="43">
        <f t="shared" si="27"/>
        <v>30000</v>
      </c>
      <c r="J79" s="43">
        <f t="shared" si="27"/>
        <v>116879.38</v>
      </c>
      <c r="K79" s="44">
        <f t="shared" si="12"/>
        <v>85.339728103029728</v>
      </c>
      <c r="L79" s="44">
        <f t="shared" si="13"/>
        <v>389.59793333333334</v>
      </c>
    </row>
    <row r="80" spans="2:12" x14ac:dyDescent="0.25">
      <c r="B80" s="45"/>
      <c r="C80" s="45"/>
      <c r="D80" s="46" t="s">
        <v>156</v>
      </c>
      <c r="E80" s="45"/>
      <c r="F80" s="46" t="s">
        <v>157</v>
      </c>
      <c r="G80" s="47">
        <v>91392.07</v>
      </c>
      <c r="H80" s="47">
        <v>30000</v>
      </c>
      <c r="I80" s="47">
        <v>30000</v>
      </c>
      <c r="J80" s="47">
        <v>54646.68</v>
      </c>
      <c r="K80" s="48">
        <f t="shared" si="12"/>
        <v>59.793677941641974</v>
      </c>
      <c r="L80" s="48">
        <f t="shared" si="13"/>
        <v>182.15559999999999</v>
      </c>
    </row>
    <row r="81" spans="2:12" x14ac:dyDescent="0.25">
      <c r="B81" s="6"/>
      <c r="C81" s="6"/>
      <c r="D81" s="6"/>
      <c r="E81" s="7" t="s">
        <v>158</v>
      </c>
      <c r="F81" s="7" t="s">
        <v>159</v>
      </c>
      <c r="G81" s="8">
        <v>0</v>
      </c>
      <c r="H81" s="8">
        <v>10000</v>
      </c>
      <c r="I81" s="8">
        <v>10000</v>
      </c>
      <c r="J81" s="8">
        <v>0</v>
      </c>
      <c r="K81" s="50" t="e">
        <f t="shared" si="12"/>
        <v>#DIV/0!</v>
      </c>
      <c r="L81" s="49">
        <f t="shared" si="13"/>
        <v>0</v>
      </c>
    </row>
    <row r="82" spans="2:12" x14ac:dyDescent="0.25">
      <c r="B82" s="6"/>
      <c r="C82" s="6"/>
      <c r="D82" s="6"/>
      <c r="E82" s="7" t="s">
        <v>160</v>
      </c>
      <c r="F82" s="7" t="s">
        <v>161</v>
      </c>
      <c r="G82" s="8">
        <v>91392.07</v>
      </c>
      <c r="H82" s="8">
        <v>20000</v>
      </c>
      <c r="I82" s="8">
        <v>20000</v>
      </c>
      <c r="J82" s="8">
        <v>54646.68</v>
      </c>
      <c r="K82" s="49">
        <f t="shared" si="12"/>
        <v>59.793677941641974</v>
      </c>
      <c r="L82" s="49">
        <f t="shared" si="13"/>
        <v>273.23339999999996</v>
      </c>
    </row>
    <row r="83" spans="2:12" x14ac:dyDescent="0.25">
      <c r="B83" s="45"/>
      <c r="C83" s="45"/>
      <c r="D83" s="46">
        <v>423</v>
      </c>
      <c r="E83" s="45"/>
      <c r="F83" s="46" t="s">
        <v>285</v>
      </c>
      <c r="G83" s="47">
        <v>45565.69</v>
      </c>
      <c r="H83" s="47">
        <f t="shared" ref="H83:J83" si="28">H84</f>
        <v>0</v>
      </c>
      <c r="I83" s="47">
        <f t="shared" si="28"/>
        <v>0</v>
      </c>
      <c r="J83" s="47">
        <f t="shared" si="28"/>
        <v>62232.7</v>
      </c>
      <c r="K83" s="48">
        <f t="shared" si="12"/>
        <v>136.57798224936349</v>
      </c>
      <c r="L83" s="48" t="e">
        <f t="shared" si="13"/>
        <v>#DIV/0!</v>
      </c>
    </row>
    <row r="84" spans="2:12" x14ac:dyDescent="0.25">
      <c r="B84" s="6"/>
      <c r="C84" s="6"/>
      <c r="D84" s="6"/>
      <c r="E84" s="7">
        <v>4231</v>
      </c>
      <c r="F84" s="7" t="s">
        <v>267</v>
      </c>
      <c r="G84" s="8">
        <v>45565.69</v>
      </c>
      <c r="H84" s="108">
        <v>0</v>
      </c>
      <c r="I84" s="8">
        <v>0</v>
      </c>
      <c r="J84" s="8">
        <v>62232.7</v>
      </c>
      <c r="K84" s="49">
        <f t="shared" si="12"/>
        <v>136.57798224936349</v>
      </c>
      <c r="L84" s="49" t="e">
        <f t="shared" si="13"/>
        <v>#DIV/0!</v>
      </c>
    </row>
    <row r="85" spans="2:12" x14ac:dyDescent="0.25">
      <c r="B85" s="41"/>
      <c r="C85" s="42">
        <v>45</v>
      </c>
      <c r="D85" s="41"/>
      <c r="E85" s="41"/>
      <c r="F85" s="42" t="s">
        <v>255</v>
      </c>
      <c r="G85" s="43">
        <f>G86+G87</f>
        <v>38522.870000000003</v>
      </c>
      <c r="H85" s="43">
        <f t="shared" ref="H85:J85" si="29">H86+H87</f>
        <v>0</v>
      </c>
      <c r="I85" s="43">
        <f t="shared" si="29"/>
        <v>0</v>
      </c>
      <c r="J85" s="43">
        <f t="shared" si="29"/>
        <v>6000</v>
      </c>
      <c r="K85" s="44">
        <f t="shared" si="12"/>
        <v>15.575163532727441</v>
      </c>
      <c r="L85" s="44" t="e">
        <f t="shared" si="13"/>
        <v>#DIV/0!</v>
      </c>
    </row>
    <row r="86" spans="2:12" x14ac:dyDescent="0.25">
      <c r="B86" s="45"/>
      <c r="C86" s="45"/>
      <c r="D86" s="46">
        <v>451</v>
      </c>
      <c r="E86" s="45"/>
      <c r="F86" s="46" t="s">
        <v>252</v>
      </c>
      <c r="G86" s="47">
        <v>38522.870000000003</v>
      </c>
      <c r="H86" s="47">
        <v>0</v>
      </c>
      <c r="I86" s="47">
        <v>0</v>
      </c>
      <c r="J86" s="47">
        <v>6000</v>
      </c>
      <c r="K86" s="48">
        <f t="shared" si="12"/>
        <v>15.575163532727441</v>
      </c>
      <c r="L86" s="48" t="e">
        <f t="shared" si="13"/>
        <v>#DIV/0!</v>
      </c>
    </row>
    <row r="87" spans="2:12" x14ac:dyDescent="0.25">
      <c r="B87" s="45"/>
      <c r="C87" s="45"/>
      <c r="D87" s="46">
        <v>452</v>
      </c>
      <c r="E87" s="45"/>
      <c r="F87" s="46" t="s">
        <v>286</v>
      </c>
      <c r="G87" s="47">
        <v>0</v>
      </c>
      <c r="H87" s="47">
        <v>0</v>
      </c>
      <c r="I87" s="47">
        <v>0</v>
      </c>
      <c r="J87" s="47">
        <v>0</v>
      </c>
      <c r="K87" s="48" t="e">
        <f t="shared" si="12"/>
        <v>#DIV/0!</v>
      </c>
      <c r="L87" s="48" t="e">
        <f t="shared" si="13"/>
        <v>#DIV/0!</v>
      </c>
    </row>
    <row r="88" spans="2:12" x14ac:dyDescent="0.25">
      <c r="K88"/>
      <c r="L88"/>
    </row>
    <row r="89" spans="2:12" x14ac:dyDescent="0.25">
      <c r="K89"/>
      <c r="L89"/>
    </row>
    <row r="90" spans="2:12" x14ac:dyDescent="0.25">
      <c r="K90"/>
      <c r="L90"/>
    </row>
    <row r="91" spans="2:12" x14ac:dyDescent="0.25">
      <c r="K91"/>
      <c r="L91"/>
    </row>
    <row r="92" spans="2:12" x14ac:dyDescent="0.25">
      <c r="K92"/>
      <c r="L92"/>
    </row>
    <row r="93" spans="2:12" x14ac:dyDescent="0.25">
      <c r="K93"/>
      <c r="L93"/>
    </row>
    <row r="94" spans="2:12" x14ac:dyDescent="0.25">
      <c r="K94"/>
      <c r="L94"/>
    </row>
    <row r="95" spans="2:12" x14ac:dyDescent="0.25">
      <c r="K95"/>
      <c r="L95"/>
    </row>
    <row r="96" spans="2:12" x14ac:dyDescent="0.25">
      <c r="K96"/>
      <c r="L96"/>
    </row>
    <row r="97" spans="2:12" x14ac:dyDescent="0.25">
      <c r="K97"/>
      <c r="L97"/>
    </row>
    <row r="98" spans="2:12" x14ac:dyDescent="0.25">
      <c r="K98"/>
      <c r="L98"/>
    </row>
    <row r="99" spans="2:12" x14ac:dyDescent="0.25">
      <c r="K99"/>
      <c r="L99"/>
    </row>
    <row r="100" spans="2:12" x14ac:dyDescent="0.25">
      <c r="K100"/>
      <c r="L100"/>
    </row>
    <row r="101" spans="2:12" x14ac:dyDescent="0.25">
      <c r="B101" s="1"/>
      <c r="C101" s="1"/>
      <c r="D101" s="1"/>
      <c r="E101" s="1"/>
      <c r="F101" s="1"/>
      <c r="G101" s="1"/>
      <c r="H101" s="1"/>
      <c r="I101" s="1"/>
      <c r="J101" s="1"/>
      <c r="K101" s="35"/>
      <c r="L101" s="35"/>
    </row>
    <row r="102" spans="2:12" x14ac:dyDescent="0.25">
      <c r="B102" s="1"/>
      <c r="C102" s="1"/>
      <c r="D102" s="1"/>
      <c r="E102" s="1"/>
      <c r="F102" s="1"/>
      <c r="G102" s="1"/>
      <c r="H102" s="1"/>
      <c r="I102" s="1"/>
      <c r="J102" s="1"/>
      <c r="K102" s="35"/>
      <c r="L102" s="35"/>
    </row>
    <row r="103" spans="2:12" x14ac:dyDescent="0.25">
      <c r="B103" s="1"/>
      <c r="C103" s="1"/>
      <c r="D103" s="1"/>
      <c r="E103" s="1"/>
      <c r="F103" s="1"/>
      <c r="G103" s="1"/>
      <c r="H103" s="1"/>
      <c r="I103" s="1"/>
      <c r="J103" s="1"/>
      <c r="K103" s="35"/>
      <c r="L103" s="35"/>
    </row>
    <row r="104" spans="2:12" x14ac:dyDescent="0.25">
      <c r="B104" s="1"/>
      <c r="C104" s="1"/>
      <c r="D104" s="1"/>
      <c r="E104" s="1"/>
      <c r="F104" s="1"/>
      <c r="G104" s="1"/>
      <c r="H104" s="1"/>
      <c r="I104" s="1"/>
      <c r="J104" s="1"/>
      <c r="K104" s="35"/>
      <c r="L104" s="35"/>
    </row>
    <row r="105" spans="2:12" x14ac:dyDescent="0.25">
      <c r="B105" s="1"/>
      <c r="C105" s="1"/>
      <c r="D105" s="1"/>
      <c r="E105" s="1"/>
      <c r="F105" s="1"/>
      <c r="G105" s="1"/>
      <c r="H105" s="1"/>
      <c r="I105" s="1"/>
      <c r="J105" s="1"/>
      <c r="K105" s="35"/>
      <c r="L105" s="35"/>
    </row>
    <row r="106" spans="2:12" x14ac:dyDescent="0.25">
      <c r="B106" s="1"/>
      <c r="C106" s="1"/>
      <c r="D106" s="1"/>
      <c r="E106" s="1"/>
      <c r="F106" s="1"/>
      <c r="G106" s="1"/>
      <c r="H106" s="1"/>
      <c r="I106" s="1"/>
      <c r="J106" s="1"/>
      <c r="K106" s="35"/>
      <c r="L106" s="35"/>
    </row>
    <row r="107" spans="2:12" x14ac:dyDescent="0.25">
      <c r="B107" s="1"/>
      <c r="C107" s="1"/>
      <c r="D107" s="1"/>
      <c r="E107" s="1"/>
      <c r="F107" s="1"/>
      <c r="G107" s="1"/>
      <c r="H107" s="1"/>
      <c r="I107" s="1"/>
      <c r="J107" s="1"/>
      <c r="K107" s="35"/>
      <c r="L107" s="35"/>
    </row>
    <row r="108" spans="2:12" x14ac:dyDescent="0.25">
      <c r="B108" s="1"/>
      <c r="C108" s="1"/>
      <c r="D108" s="1"/>
      <c r="E108" s="1"/>
      <c r="F108" s="1"/>
      <c r="G108" s="1"/>
      <c r="H108" s="1"/>
      <c r="I108" s="1"/>
      <c r="J108" s="1"/>
      <c r="K108" s="35"/>
      <c r="L108" s="35"/>
    </row>
    <row r="109" spans="2:12" x14ac:dyDescent="0.25">
      <c r="B109" s="1"/>
      <c r="C109" s="1"/>
      <c r="D109" s="1"/>
      <c r="E109" s="1"/>
      <c r="F109" s="1"/>
      <c r="G109" s="1"/>
      <c r="H109" s="1"/>
      <c r="I109" s="1"/>
      <c r="J109" s="1"/>
      <c r="K109" s="35"/>
      <c r="L109" s="35"/>
    </row>
    <row r="110" spans="2:12" x14ac:dyDescent="0.25">
      <c r="B110" s="1"/>
      <c r="C110" s="1"/>
      <c r="D110" s="1"/>
      <c r="E110" s="1"/>
      <c r="F110" s="1"/>
      <c r="G110" s="1"/>
      <c r="H110" s="1"/>
      <c r="I110" s="1"/>
      <c r="J110" s="1"/>
      <c r="K110" s="35"/>
      <c r="L110" s="35"/>
    </row>
  </sheetData>
  <mergeCells count="7">
    <mergeCell ref="B30:F30"/>
    <mergeCell ref="B1:L1"/>
    <mergeCell ref="B3:L3"/>
    <mergeCell ref="B5:L5"/>
    <mergeCell ref="B7:F7"/>
    <mergeCell ref="B8:F8"/>
    <mergeCell ref="B29:F29"/>
  </mergeCells>
  <pageMargins left="0.7" right="0.7" top="0.75" bottom="0.75" header="0.3" footer="0.3"/>
  <pageSetup paperSize="9" scale="64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02"/>
  <sheetViews>
    <sheetView view="pageBreakPreview" topLeftCell="A7" zoomScaleNormal="100" zoomScaleSheetLayoutView="100" workbookViewId="0">
      <selection activeCell="F29" sqref="F29"/>
    </sheetView>
  </sheetViews>
  <sheetFormatPr defaultRowHeight="15" x14ac:dyDescent="0.25"/>
  <cols>
    <col min="1" max="1" width="10.7109375" customWidth="1"/>
    <col min="2" max="2" width="38.140625" customWidth="1"/>
    <col min="3" max="8" width="12.42578125" customWidth="1"/>
  </cols>
  <sheetData>
    <row r="1" spans="2:8" ht="15.75" x14ac:dyDescent="0.25">
      <c r="B1" s="151" t="s">
        <v>162</v>
      </c>
      <c r="C1" s="152"/>
      <c r="D1" s="152"/>
      <c r="E1" s="152"/>
      <c r="F1" s="152"/>
      <c r="G1" s="152"/>
      <c r="H1" s="152"/>
    </row>
    <row r="2" spans="2:8" x14ac:dyDescent="0.25">
      <c r="B2" s="1"/>
      <c r="C2" s="1"/>
      <c r="D2" s="1"/>
      <c r="E2" s="1"/>
      <c r="F2" s="1"/>
      <c r="G2" s="1"/>
      <c r="H2" s="35"/>
    </row>
    <row r="3" spans="2:8" ht="51" x14ac:dyDescent="0.25">
      <c r="B3" s="25" t="s">
        <v>4</v>
      </c>
      <c r="C3" s="24" t="s">
        <v>41</v>
      </c>
      <c r="D3" s="24" t="s">
        <v>5</v>
      </c>
      <c r="E3" s="24" t="s">
        <v>6</v>
      </c>
      <c r="F3" s="24" t="s">
        <v>7</v>
      </c>
      <c r="G3" s="25" t="s">
        <v>8</v>
      </c>
      <c r="H3" s="25" t="s">
        <v>9</v>
      </c>
    </row>
    <row r="4" spans="2:8" x14ac:dyDescent="0.25">
      <c r="B4" s="25" t="s">
        <v>10</v>
      </c>
      <c r="C4" s="25" t="s">
        <v>11</v>
      </c>
      <c r="D4" s="25" t="s">
        <v>12</v>
      </c>
      <c r="E4" s="25" t="s">
        <v>13</v>
      </c>
      <c r="F4" s="25" t="s">
        <v>14</v>
      </c>
      <c r="G4" s="25" t="s">
        <v>15</v>
      </c>
      <c r="H4" s="25" t="s">
        <v>16</v>
      </c>
    </row>
    <row r="5" spans="2:8" x14ac:dyDescent="0.25">
      <c r="B5" s="39" t="s">
        <v>42</v>
      </c>
      <c r="C5" s="39">
        <f>C6+C8+C10+C12+C15</f>
        <v>3847452.21</v>
      </c>
      <c r="D5" s="39">
        <f t="shared" ref="D5:F5" si="0">D6+D8+D10+D12+D15</f>
        <v>3798500</v>
      </c>
      <c r="E5" s="39">
        <f t="shared" si="0"/>
        <v>3798500</v>
      </c>
      <c r="F5" s="39">
        <f t="shared" si="0"/>
        <v>4414586.54</v>
      </c>
      <c r="G5" s="39">
        <f>F5/C5*100</f>
        <v>114.7405165560198</v>
      </c>
      <c r="H5" s="40">
        <f>F5/E5*100</f>
        <v>116.21920600236935</v>
      </c>
    </row>
    <row r="6" spans="2:8" x14ac:dyDescent="0.25">
      <c r="B6" s="47" t="s">
        <v>163</v>
      </c>
      <c r="C6" s="47">
        <f>C7</f>
        <v>3448045.57</v>
      </c>
      <c r="D6" s="47">
        <f t="shared" ref="D6:F6" si="1">D7</f>
        <v>3649000</v>
      </c>
      <c r="E6" s="47">
        <f t="shared" si="1"/>
        <v>3649000</v>
      </c>
      <c r="F6" s="47">
        <f t="shared" si="1"/>
        <v>4269050.7300000004</v>
      </c>
      <c r="G6" s="47">
        <f>F6/C6*100</f>
        <v>123.81073983311654</v>
      </c>
      <c r="H6" s="48">
        <f t="shared" ref="H6:H16" si="2">F6/E6*100</f>
        <v>116.99234667032066</v>
      </c>
    </row>
    <row r="7" spans="2:8" x14ac:dyDescent="0.25">
      <c r="B7" s="7" t="s">
        <v>164</v>
      </c>
      <c r="C7" s="8">
        <v>3448045.57</v>
      </c>
      <c r="D7" s="8">
        <v>3649000</v>
      </c>
      <c r="E7" s="8">
        <v>3649000</v>
      </c>
      <c r="F7" s="8">
        <f>4184659.48+84391.25</f>
        <v>4269050.7300000004</v>
      </c>
      <c r="G7" s="8">
        <f t="shared" ref="G6:G16" si="3">F7/C7*100</f>
        <v>123.81073983311654</v>
      </c>
      <c r="H7" s="49">
        <f t="shared" si="2"/>
        <v>116.99234667032066</v>
      </c>
    </row>
    <row r="8" spans="2:8" x14ac:dyDescent="0.25">
      <c r="B8" s="47" t="s">
        <v>165</v>
      </c>
      <c r="C8" s="47">
        <v>11675.93</v>
      </c>
      <c r="D8" s="47">
        <v>2000</v>
      </c>
      <c r="E8" s="47">
        <v>2000</v>
      </c>
      <c r="F8" s="47">
        <v>6659</v>
      </c>
      <c r="G8" s="47">
        <f t="shared" si="3"/>
        <v>57.031859560651696</v>
      </c>
      <c r="H8" s="48">
        <f t="shared" si="2"/>
        <v>332.95</v>
      </c>
    </row>
    <row r="9" spans="2:8" x14ac:dyDescent="0.25">
      <c r="B9" s="7" t="s">
        <v>166</v>
      </c>
      <c r="C9" s="8">
        <v>11675.93</v>
      </c>
      <c r="D9" s="8">
        <v>2000</v>
      </c>
      <c r="E9" s="8">
        <v>2000</v>
      </c>
      <c r="F9" s="8">
        <v>6659</v>
      </c>
      <c r="G9" s="8">
        <f t="shared" si="3"/>
        <v>57.031859560651696</v>
      </c>
      <c r="H9" s="49">
        <f t="shared" si="2"/>
        <v>332.95</v>
      </c>
    </row>
    <row r="10" spans="2:8" x14ac:dyDescent="0.25">
      <c r="B10" s="47" t="s">
        <v>167</v>
      </c>
      <c r="C10" s="47">
        <v>27513.09</v>
      </c>
      <c r="D10" s="47">
        <v>5500</v>
      </c>
      <c r="E10" s="47">
        <v>5500</v>
      </c>
      <c r="F10" s="47">
        <v>873.97</v>
      </c>
      <c r="G10" s="47">
        <f t="shared" si="3"/>
        <v>3.1765606843869594</v>
      </c>
      <c r="H10" s="48">
        <f t="shared" si="2"/>
        <v>15.890363636363636</v>
      </c>
    </row>
    <row r="11" spans="2:8" x14ac:dyDescent="0.25">
      <c r="B11" s="7" t="s">
        <v>168</v>
      </c>
      <c r="C11" s="8">
        <v>27513.09</v>
      </c>
      <c r="D11" s="8">
        <v>5500</v>
      </c>
      <c r="E11" s="8">
        <v>5500</v>
      </c>
      <c r="F11" s="8">
        <v>873.97</v>
      </c>
      <c r="G11" s="8">
        <f t="shared" si="3"/>
        <v>3.1765606843869594</v>
      </c>
      <c r="H11" s="49">
        <f t="shared" si="2"/>
        <v>15.890363636363636</v>
      </c>
    </row>
    <row r="12" spans="2:8" x14ac:dyDescent="0.25">
      <c r="B12" s="47" t="s">
        <v>169</v>
      </c>
      <c r="C12" s="47">
        <f>C13+C14</f>
        <v>148657.68</v>
      </c>
      <c r="D12" s="47">
        <f t="shared" ref="D12:F12" si="4">D13+D14</f>
        <v>22000</v>
      </c>
      <c r="E12" s="47">
        <f t="shared" si="4"/>
        <v>22000</v>
      </c>
      <c r="F12" s="47">
        <f t="shared" si="4"/>
        <v>0</v>
      </c>
      <c r="G12" s="47">
        <f t="shared" si="3"/>
        <v>0</v>
      </c>
      <c r="H12" s="48">
        <f t="shared" si="2"/>
        <v>0</v>
      </c>
    </row>
    <row r="13" spans="2:8" x14ac:dyDescent="0.25">
      <c r="B13" s="7" t="s">
        <v>170</v>
      </c>
      <c r="C13" s="8">
        <v>44276.54</v>
      </c>
      <c r="D13" s="8">
        <v>22000</v>
      </c>
      <c r="E13" s="8">
        <v>22000</v>
      </c>
      <c r="F13" s="8">
        <v>0</v>
      </c>
      <c r="G13" s="8">
        <f t="shared" si="3"/>
        <v>0</v>
      </c>
      <c r="H13" s="49">
        <f t="shared" si="2"/>
        <v>0</v>
      </c>
    </row>
    <row r="14" spans="2:8" x14ac:dyDescent="0.25">
      <c r="B14" s="7" t="s">
        <v>289</v>
      </c>
      <c r="C14" s="8">
        <v>104381.14</v>
      </c>
      <c r="D14" s="8">
        <v>0</v>
      </c>
      <c r="E14" s="8"/>
      <c r="F14" s="8"/>
      <c r="G14" s="8"/>
      <c r="H14" s="49"/>
    </row>
    <row r="15" spans="2:8" x14ac:dyDescent="0.25">
      <c r="B15" s="47" t="s">
        <v>171</v>
      </c>
      <c r="C15" s="47">
        <v>211559.94</v>
      </c>
      <c r="D15" s="47">
        <v>120000</v>
      </c>
      <c r="E15" s="47">
        <v>120000</v>
      </c>
      <c r="F15" s="47">
        <v>138002.84</v>
      </c>
      <c r="G15" s="47">
        <f t="shared" si="3"/>
        <v>65.231082973458967</v>
      </c>
      <c r="H15" s="48">
        <f t="shared" si="2"/>
        <v>115.00236666666666</v>
      </c>
    </row>
    <row r="16" spans="2:8" x14ac:dyDescent="0.25">
      <c r="B16" s="51" t="s">
        <v>172</v>
      </c>
      <c r="C16" s="8">
        <v>211559.94</v>
      </c>
      <c r="D16" s="8">
        <v>120000</v>
      </c>
      <c r="E16" s="8">
        <v>120000</v>
      </c>
      <c r="F16" s="8">
        <v>138002.84</v>
      </c>
      <c r="G16" s="8">
        <f t="shared" si="3"/>
        <v>65.231082973458967</v>
      </c>
      <c r="H16" s="49">
        <f t="shared" si="2"/>
        <v>115.00236666666666</v>
      </c>
    </row>
    <row r="17" spans="2:8" x14ac:dyDescent="0.25">
      <c r="B17" s="51"/>
      <c r="C17" s="8"/>
      <c r="D17" s="8"/>
      <c r="E17" s="8"/>
      <c r="F17" s="8"/>
      <c r="G17" s="8"/>
      <c r="H17" s="49"/>
    </row>
    <row r="18" spans="2:8" x14ac:dyDescent="0.25">
      <c r="B18" s="39" t="s">
        <v>73</v>
      </c>
      <c r="C18" s="39">
        <f>C19+C21+C23+C25+C28</f>
        <v>3871583.8</v>
      </c>
      <c r="D18" s="39">
        <f t="shared" ref="D18:F18" si="5">D19+D21+D23+D25+D28</f>
        <v>3813200</v>
      </c>
      <c r="E18" s="39">
        <f t="shared" si="5"/>
        <v>3813200</v>
      </c>
      <c r="F18" s="39">
        <f t="shared" si="5"/>
        <v>4760741.2200000007</v>
      </c>
      <c r="G18" s="39">
        <f t="shared" ref="G18:G29" si="6">F18/C18*100</f>
        <v>122.96624497705567</v>
      </c>
      <c r="H18" s="40">
        <f t="shared" ref="H18:H29" si="7">F18/E18*100</f>
        <v>124.8489777614602</v>
      </c>
    </row>
    <row r="19" spans="2:8" x14ac:dyDescent="0.25">
      <c r="B19" s="47" t="s">
        <v>163</v>
      </c>
      <c r="C19" s="47">
        <v>3448045.57</v>
      </c>
      <c r="D19" s="47">
        <v>3663700</v>
      </c>
      <c r="E19" s="47">
        <v>3663700</v>
      </c>
      <c r="F19" s="47">
        <v>4489206.4000000004</v>
      </c>
      <c r="G19" s="47">
        <f t="shared" si="6"/>
        <v>130.19568067947549</v>
      </c>
      <c r="H19" s="48">
        <f t="shared" si="7"/>
        <v>122.53204137893388</v>
      </c>
    </row>
    <row r="20" spans="2:8" x14ac:dyDescent="0.25">
      <c r="B20" s="7" t="s">
        <v>164</v>
      </c>
      <c r="C20" s="8">
        <v>3448045.57</v>
      </c>
      <c r="D20" s="8">
        <v>3663700</v>
      </c>
      <c r="E20" s="8">
        <v>3663700</v>
      </c>
      <c r="F20" s="8">
        <v>4489206.4000000004</v>
      </c>
      <c r="G20" s="8">
        <f t="shared" si="6"/>
        <v>130.19568067947549</v>
      </c>
      <c r="H20" s="49">
        <f t="shared" si="7"/>
        <v>122.53204137893388</v>
      </c>
    </row>
    <row r="21" spans="2:8" x14ac:dyDescent="0.25">
      <c r="B21" s="47" t="s">
        <v>165</v>
      </c>
      <c r="C21" s="47">
        <v>9904.3799999999992</v>
      </c>
      <c r="D21" s="47">
        <v>2000</v>
      </c>
      <c r="E21" s="47">
        <v>2000</v>
      </c>
      <c r="F21" s="47">
        <v>5682.53</v>
      </c>
      <c r="G21" s="47">
        <f t="shared" si="6"/>
        <v>57.373909320926707</v>
      </c>
      <c r="H21" s="48">
        <f t="shared" si="7"/>
        <v>284.12649999999996</v>
      </c>
    </row>
    <row r="22" spans="2:8" x14ac:dyDescent="0.25">
      <c r="B22" s="7" t="s">
        <v>166</v>
      </c>
      <c r="C22" s="8">
        <v>9904.3799999999992</v>
      </c>
      <c r="D22" s="8">
        <v>2000</v>
      </c>
      <c r="E22" s="8">
        <v>2000</v>
      </c>
      <c r="F22" s="8">
        <v>5682.53</v>
      </c>
      <c r="G22" s="8">
        <f t="shared" si="6"/>
        <v>57.373909320926707</v>
      </c>
      <c r="H22" s="49">
        <f t="shared" si="7"/>
        <v>284.12649999999996</v>
      </c>
    </row>
    <row r="23" spans="2:8" x14ac:dyDescent="0.25">
      <c r="B23" s="47" t="s">
        <v>167</v>
      </c>
      <c r="C23" s="47">
        <f>C24</f>
        <v>28080.43</v>
      </c>
      <c r="D23" s="47">
        <f t="shared" ref="D23:F23" si="8">D24</f>
        <v>5500</v>
      </c>
      <c r="E23" s="47">
        <f t="shared" si="8"/>
        <v>5500</v>
      </c>
      <c r="F23" s="47">
        <f t="shared" si="8"/>
        <v>912.24</v>
      </c>
      <c r="G23" s="47">
        <f t="shared" si="6"/>
        <v>3.2486682005937939</v>
      </c>
      <c r="H23" s="48">
        <f t="shared" si="7"/>
        <v>16.586181818181821</v>
      </c>
    </row>
    <row r="24" spans="2:8" x14ac:dyDescent="0.25">
      <c r="B24" s="7" t="s">
        <v>168</v>
      </c>
      <c r="C24" s="8">
        <v>28080.43</v>
      </c>
      <c r="D24" s="8">
        <v>5500</v>
      </c>
      <c r="E24" s="8">
        <v>5500</v>
      </c>
      <c r="F24" s="8">
        <v>912.24</v>
      </c>
      <c r="G24" s="8">
        <f t="shared" si="6"/>
        <v>3.2486682005937939</v>
      </c>
      <c r="H24" s="49">
        <f t="shared" si="7"/>
        <v>16.586181818181821</v>
      </c>
    </row>
    <row r="25" spans="2:8" x14ac:dyDescent="0.25">
      <c r="B25" s="47" t="s">
        <v>169</v>
      </c>
      <c r="C25" s="47">
        <f>C26+C27</f>
        <v>147540.93</v>
      </c>
      <c r="D25" s="47">
        <f t="shared" ref="D25:F25" si="9">D26+D27</f>
        <v>22000</v>
      </c>
      <c r="E25" s="47">
        <f t="shared" si="9"/>
        <v>22000</v>
      </c>
      <c r="F25" s="47">
        <f t="shared" si="9"/>
        <v>113598.95</v>
      </c>
      <c r="G25" s="47">
        <f t="shared" si="6"/>
        <v>76.994871863692339</v>
      </c>
      <c r="H25" s="48">
        <f t="shared" si="7"/>
        <v>516.35886363636359</v>
      </c>
    </row>
    <row r="26" spans="2:8" x14ac:dyDescent="0.25">
      <c r="B26" s="7" t="s">
        <v>170</v>
      </c>
      <c r="C26" s="8">
        <v>43159.79</v>
      </c>
      <c r="D26" s="8">
        <v>22000</v>
      </c>
      <c r="E26" s="8">
        <v>22000</v>
      </c>
      <c r="F26" s="8">
        <v>9724.7999999999993</v>
      </c>
      <c r="G26" s="8">
        <f t="shared" si="6"/>
        <v>22.532083682520231</v>
      </c>
      <c r="H26" s="49">
        <f t="shared" si="7"/>
        <v>44.203636363636363</v>
      </c>
    </row>
    <row r="27" spans="2:8" x14ac:dyDescent="0.25">
      <c r="B27" s="7" t="s">
        <v>289</v>
      </c>
      <c r="C27" s="8">
        <v>104381.14</v>
      </c>
      <c r="D27" s="8">
        <v>0</v>
      </c>
      <c r="E27" s="8">
        <v>0</v>
      </c>
      <c r="F27" s="8">
        <v>103874.15</v>
      </c>
      <c r="G27" s="8">
        <f t="shared" si="6"/>
        <v>99.514289650410021</v>
      </c>
      <c r="H27" s="49" t="e">
        <f t="shared" si="7"/>
        <v>#DIV/0!</v>
      </c>
    </row>
    <row r="28" spans="2:8" x14ac:dyDescent="0.25">
      <c r="B28" s="47" t="s">
        <v>171</v>
      </c>
      <c r="C28" s="47">
        <v>238012.49</v>
      </c>
      <c r="D28" s="47">
        <v>120000</v>
      </c>
      <c r="E28" s="47">
        <v>120000</v>
      </c>
      <c r="F28" s="47">
        <v>151341.1</v>
      </c>
      <c r="G28" s="47">
        <f t="shared" si="6"/>
        <v>63.585360583387875</v>
      </c>
      <c r="H28" s="48">
        <f t="shared" si="7"/>
        <v>126.11758333333334</v>
      </c>
    </row>
    <row r="29" spans="2:8" x14ac:dyDescent="0.25">
      <c r="B29" s="7" t="s">
        <v>172</v>
      </c>
      <c r="C29" s="8">
        <v>238012.49</v>
      </c>
      <c r="D29" s="8">
        <v>120000</v>
      </c>
      <c r="E29" s="8">
        <v>120000</v>
      </c>
      <c r="F29" s="8">
        <v>151341.1</v>
      </c>
      <c r="G29" s="8">
        <f t="shared" si="6"/>
        <v>63.585360583387875</v>
      </c>
      <c r="H29" s="49">
        <f t="shared" si="7"/>
        <v>126.11758333333334</v>
      </c>
    </row>
    <row r="30" spans="2:8" x14ac:dyDescent="0.25">
      <c r="B30" s="1"/>
      <c r="C30" s="1"/>
      <c r="D30" s="1"/>
      <c r="E30" s="1"/>
      <c r="F30" s="1"/>
      <c r="G30" s="1"/>
      <c r="H30" s="1"/>
    </row>
    <row r="31" spans="2:8" x14ac:dyDescent="0.25">
      <c r="B31" s="1"/>
      <c r="C31" s="1"/>
      <c r="D31" s="1"/>
      <c r="E31" s="1"/>
      <c r="F31" s="1"/>
      <c r="G31" s="1"/>
      <c r="H31" s="1"/>
    </row>
    <row r="32" spans="2:8" x14ac:dyDescent="0.25">
      <c r="B32" s="1"/>
      <c r="C32" s="1"/>
      <c r="D32" s="1"/>
      <c r="E32" s="1"/>
      <c r="F32" s="1"/>
      <c r="G32" s="1"/>
      <c r="H32" s="1"/>
    </row>
    <row r="33" spans="2:8" x14ac:dyDescent="0.25">
      <c r="B33" s="1"/>
      <c r="C33" s="1"/>
      <c r="D33" s="1"/>
      <c r="E33" s="1"/>
      <c r="F33" s="1"/>
      <c r="G33" s="1"/>
      <c r="H33" s="1"/>
    </row>
    <row r="34" spans="2:8" x14ac:dyDescent="0.25">
      <c r="B34" s="1"/>
      <c r="C34" s="1"/>
      <c r="D34" s="1"/>
      <c r="E34" s="1"/>
      <c r="F34" s="1"/>
      <c r="G34" s="1"/>
      <c r="H34" s="1"/>
    </row>
    <row r="35" spans="2:8" x14ac:dyDescent="0.25">
      <c r="B35" s="1"/>
      <c r="C35" s="1"/>
      <c r="D35" s="1"/>
      <c r="E35" s="1"/>
      <c r="F35" s="1"/>
      <c r="G35" s="1"/>
      <c r="H35" s="1"/>
    </row>
    <row r="36" spans="2:8" x14ac:dyDescent="0.25">
      <c r="B36" s="1"/>
      <c r="C36" s="1"/>
      <c r="D36" s="1"/>
      <c r="E36" s="1"/>
      <c r="F36" s="1"/>
      <c r="G36" s="1"/>
      <c r="H36" s="1"/>
    </row>
    <row r="37" spans="2:8" x14ac:dyDescent="0.25">
      <c r="B37" s="1"/>
      <c r="C37" s="1"/>
      <c r="D37" s="1"/>
      <c r="E37" s="1"/>
      <c r="F37" s="1"/>
      <c r="G37" s="1"/>
      <c r="H37" s="1"/>
    </row>
    <row r="38" spans="2:8" x14ac:dyDescent="0.25">
      <c r="B38" s="1"/>
      <c r="C38" s="1"/>
      <c r="D38" s="1"/>
      <c r="E38" s="1"/>
      <c r="F38" s="1"/>
      <c r="G38" s="1"/>
      <c r="H38" s="1"/>
    </row>
    <row r="39" spans="2:8" x14ac:dyDescent="0.25">
      <c r="B39" s="1"/>
      <c r="C39" s="1"/>
      <c r="D39" s="1"/>
      <c r="E39" s="1"/>
      <c r="F39" s="1"/>
      <c r="G39" s="1"/>
      <c r="H39" s="1"/>
    </row>
    <row r="40" spans="2:8" x14ac:dyDescent="0.25">
      <c r="B40" s="1"/>
      <c r="C40" s="1"/>
      <c r="D40" s="1"/>
      <c r="E40" s="1"/>
      <c r="F40" s="1"/>
      <c r="G40" s="1"/>
      <c r="H40" s="1"/>
    </row>
    <row r="41" spans="2:8" x14ac:dyDescent="0.25">
      <c r="B41" s="1"/>
      <c r="C41" s="1"/>
      <c r="D41" s="1"/>
      <c r="E41" s="1"/>
      <c r="F41" s="1"/>
      <c r="G41" s="1"/>
      <c r="H41" s="1"/>
    </row>
    <row r="42" spans="2:8" x14ac:dyDescent="0.25">
      <c r="B42" s="1"/>
      <c r="C42" s="1"/>
      <c r="D42" s="1"/>
      <c r="E42" s="1"/>
      <c r="F42" s="1"/>
      <c r="G42" s="1"/>
      <c r="H42" s="1"/>
    </row>
    <row r="43" spans="2:8" x14ac:dyDescent="0.25">
      <c r="B43" s="1"/>
      <c r="C43" s="1"/>
      <c r="D43" s="1"/>
      <c r="E43" s="1"/>
      <c r="F43" s="1"/>
      <c r="G43" s="1"/>
      <c r="H43" s="1"/>
    </row>
    <row r="44" spans="2:8" x14ac:dyDescent="0.25">
      <c r="B44" s="1"/>
      <c r="C44" s="1"/>
      <c r="D44" s="1"/>
      <c r="E44" s="1"/>
      <c r="F44" s="1"/>
      <c r="G44" s="1"/>
      <c r="H44" s="1"/>
    </row>
    <row r="45" spans="2:8" x14ac:dyDescent="0.25">
      <c r="B45" s="1"/>
      <c r="C45" s="1"/>
      <c r="D45" s="1"/>
      <c r="E45" s="1"/>
      <c r="F45" s="1"/>
      <c r="G45" s="1"/>
      <c r="H45" s="1"/>
    </row>
    <row r="46" spans="2:8" x14ac:dyDescent="0.25">
      <c r="B46" s="1"/>
      <c r="C46" s="1"/>
      <c r="D46" s="1"/>
      <c r="E46" s="1"/>
      <c r="F46" s="1"/>
      <c r="G46" s="1"/>
      <c r="H46" s="1"/>
    </row>
    <row r="47" spans="2:8" x14ac:dyDescent="0.25">
      <c r="B47" s="1"/>
      <c r="C47" s="1"/>
      <c r="D47" s="1"/>
      <c r="E47" s="1"/>
      <c r="F47" s="1"/>
      <c r="G47" s="1"/>
      <c r="H47" s="1"/>
    </row>
    <row r="48" spans="2:8" x14ac:dyDescent="0.25">
      <c r="B48" s="1"/>
      <c r="C48" s="1"/>
      <c r="D48" s="1"/>
      <c r="E48" s="1"/>
      <c r="F48" s="1"/>
      <c r="G48" s="1"/>
      <c r="H48" s="1"/>
    </row>
    <row r="49" spans="2:8" x14ac:dyDescent="0.25">
      <c r="B49" s="1"/>
      <c r="C49" s="1"/>
      <c r="D49" s="1"/>
      <c r="E49" s="1"/>
      <c r="F49" s="1"/>
      <c r="G49" s="1"/>
      <c r="H49" s="1"/>
    </row>
    <row r="50" spans="2:8" x14ac:dyDescent="0.25">
      <c r="B50" s="1"/>
      <c r="C50" s="1"/>
      <c r="D50" s="1"/>
      <c r="E50" s="1"/>
      <c r="F50" s="1"/>
      <c r="G50" s="1"/>
      <c r="H50" s="1"/>
    </row>
    <row r="51" spans="2:8" x14ac:dyDescent="0.25">
      <c r="B51" s="1"/>
      <c r="C51" s="1"/>
      <c r="D51" s="1"/>
      <c r="E51" s="1"/>
      <c r="F51" s="1"/>
      <c r="G51" s="1"/>
      <c r="H51" s="1"/>
    </row>
    <row r="52" spans="2:8" x14ac:dyDescent="0.25">
      <c r="B52" s="1"/>
      <c r="C52" s="1"/>
      <c r="D52" s="1"/>
      <c r="E52" s="1"/>
      <c r="F52" s="1"/>
      <c r="G52" s="1"/>
      <c r="H52" s="1"/>
    </row>
    <row r="53" spans="2:8" x14ac:dyDescent="0.25">
      <c r="B53" s="1"/>
      <c r="C53" s="1"/>
      <c r="D53" s="1"/>
      <c r="E53" s="1"/>
      <c r="F53" s="1"/>
      <c r="G53" s="1"/>
      <c r="H53" s="1"/>
    </row>
    <row r="54" spans="2:8" x14ac:dyDescent="0.25">
      <c r="B54" s="1"/>
      <c r="C54" s="1"/>
      <c r="D54" s="1"/>
      <c r="E54" s="1"/>
      <c r="F54" s="1"/>
      <c r="G54" s="1"/>
      <c r="H54" s="1"/>
    </row>
    <row r="55" spans="2:8" x14ac:dyDescent="0.25">
      <c r="B55" s="1"/>
      <c r="C55" s="1"/>
      <c r="D55" s="1"/>
      <c r="E55" s="1"/>
      <c r="F55" s="1"/>
      <c r="G55" s="1"/>
      <c r="H55" s="1"/>
    </row>
    <row r="56" spans="2:8" x14ac:dyDescent="0.25">
      <c r="B56" s="1"/>
      <c r="C56" s="1"/>
      <c r="D56" s="1"/>
      <c r="E56" s="1"/>
      <c r="F56" s="1"/>
      <c r="G56" s="1"/>
      <c r="H56" s="1"/>
    </row>
    <row r="57" spans="2:8" x14ac:dyDescent="0.25">
      <c r="B57" s="1"/>
      <c r="C57" s="1"/>
      <c r="D57" s="1"/>
      <c r="E57" s="1"/>
      <c r="F57" s="1"/>
      <c r="G57" s="1"/>
      <c r="H57" s="1"/>
    </row>
    <row r="58" spans="2:8" x14ac:dyDescent="0.25">
      <c r="B58" s="1"/>
      <c r="C58" s="1"/>
      <c r="D58" s="1"/>
      <c r="E58" s="1"/>
      <c r="F58" s="1"/>
      <c r="G58" s="1"/>
      <c r="H58" s="1"/>
    </row>
    <row r="59" spans="2:8" x14ac:dyDescent="0.25">
      <c r="B59" s="1"/>
      <c r="C59" s="1"/>
      <c r="D59" s="1"/>
      <c r="E59" s="1"/>
      <c r="F59" s="1"/>
      <c r="G59" s="1"/>
      <c r="H59" s="1"/>
    </row>
    <row r="60" spans="2:8" x14ac:dyDescent="0.25">
      <c r="B60" s="1"/>
      <c r="C60" s="1"/>
      <c r="D60" s="1"/>
      <c r="E60" s="1"/>
      <c r="F60" s="1"/>
      <c r="G60" s="1"/>
      <c r="H60" s="1"/>
    </row>
    <row r="61" spans="2:8" x14ac:dyDescent="0.25">
      <c r="B61" s="1"/>
      <c r="C61" s="1"/>
      <c r="D61" s="1"/>
      <c r="E61" s="1"/>
      <c r="F61" s="1"/>
      <c r="G61" s="1"/>
      <c r="H61" s="1"/>
    </row>
    <row r="62" spans="2:8" x14ac:dyDescent="0.25">
      <c r="B62" s="1"/>
      <c r="C62" s="1"/>
      <c r="D62" s="1"/>
      <c r="E62" s="1"/>
      <c r="F62" s="1"/>
      <c r="G62" s="1"/>
      <c r="H62" s="1"/>
    </row>
    <row r="63" spans="2:8" x14ac:dyDescent="0.25">
      <c r="B63" s="1"/>
      <c r="C63" s="1"/>
      <c r="D63" s="1"/>
      <c r="E63" s="1"/>
      <c r="F63" s="1"/>
      <c r="G63" s="1"/>
      <c r="H63" s="1"/>
    </row>
    <row r="64" spans="2:8" x14ac:dyDescent="0.25">
      <c r="B64" s="1"/>
      <c r="C64" s="1"/>
      <c r="D64" s="1"/>
      <c r="E64" s="1"/>
      <c r="F64" s="1"/>
      <c r="G64" s="1"/>
      <c r="H64" s="1"/>
    </row>
    <row r="65" spans="2:8" x14ac:dyDescent="0.25">
      <c r="B65" s="1"/>
      <c r="C65" s="1"/>
      <c r="D65" s="1"/>
      <c r="E65" s="1"/>
      <c r="F65" s="1"/>
      <c r="G65" s="1"/>
      <c r="H65" s="1"/>
    </row>
    <row r="66" spans="2:8" x14ac:dyDescent="0.25">
      <c r="B66" s="1"/>
      <c r="C66" s="1"/>
      <c r="D66" s="1"/>
      <c r="E66" s="1"/>
      <c r="F66" s="1"/>
      <c r="G66" s="1"/>
      <c r="H66" s="1"/>
    </row>
    <row r="67" spans="2:8" x14ac:dyDescent="0.25">
      <c r="B67" s="1"/>
      <c r="C67" s="1"/>
      <c r="D67" s="1"/>
      <c r="E67" s="1"/>
      <c r="F67" s="1"/>
      <c r="G67" s="1"/>
      <c r="H67" s="1"/>
    </row>
    <row r="68" spans="2:8" x14ac:dyDescent="0.25">
      <c r="B68" s="1"/>
      <c r="C68" s="1"/>
      <c r="D68" s="1"/>
      <c r="E68" s="1"/>
      <c r="F68" s="1"/>
      <c r="G68" s="1"/>
      <c r="H68" s="1"/>
    </row>
    <row r="69" spans="2:8" x14ac:dyDescent="0.25">
      <c r="B69" s="1"/>
      <c r="C69" s="1"/>
      <c r="D69" s="1"/>
      <c r="E69" s="1"/>
      <c r="F69" s="1"/>
      <c r="G69" s="1"/>
      <c r="H69" s="1"/>
    </row>
    <row r="70" spans="2:8" x14ac:dyDescent="0.25">
      <c r="B70" s="1"/>
      <c r="C70" s="1"/>
      <c r="D70" s="1"/>
      <c r="E70" s="1"/>
      <c r="F70" s="1"/>
      <c r="G70" s="1"/>
      <c r="H70" s="1"/>
    </row>
    <row r="71" spans="2:8" x14ac:dyDescent="0.25">
      <c r="B71" s="1"/>
      <c r="C71" s="1"/>
      <c r="D71" s="1"/>
      <c r="E71" s="1"/>
      <c r="F71" s="1"/>
      <c r="G71" s="1"/>
      <c r="H71" s="1"/>
    </row>
    <row r="72" spans="2:8" x14ac:dyDescent="0.25">
      <c r="B72" s="1"/>
      <c r="C72" s="1"/>
      <c r="D72" s="1"/>
      <c r="E72" s="1"/>
      <c r="F72" s="1"/>
      <c r="G72" s="1"/>
      <c r="H72" s="1"/>
    </row>
    <row r="73" spans="2:8" x14ac:dyDescent="0.25">
      <c r="B73" s="1"/>
      <c r="C73" s="1"/>
      <c r="D73" s="1"/>
      <c r="E73" s="1"/>
      <c r="F73" s="1"/>
      <c r="G73" s="1"/>
      <c r="H73" s="1"/>
    </row>
    <row r="74" spans="2:8" x14ac:dyDescent="0.25">
      <c r="B74" s="1"/>
      <c r="C74" s="1"/>
      <c r="D74" s="1"/>
      <c r="E74" s="1"/>
      <c r="F74" s="1"/>
      <c r="G74" s="1"/>
      <c r="H74" s="1"/>
    </row>
    <row r="75" spans="2:8" x14ac:dyDescent="0.25">
      <c r="B75" s="1"/>
      <c r="C75" s="1"/>
      <c r="D75" s="1"/>
      <c r="E75" s="1"/>
      <c r="F75" s="1"/>
      <c r="G75" s="1"/>
      <c r="H75" s="1"/>
    </row>
    <row r="76" spans="2:8" x14ac:dyDescent="0.25">
      <c r="B76" s="1"/>
      <c r="C76" s="1"/>
      <c r="D76" s="1"/>
      <c r="E76" s="1"/>
      <c r="F76" s="1"/>
      <c r="G76" s="1"/>
      <c r="H76" s="1"/>
    </row>
    <row r="77" spans="2:8" x14ac:dyDescent="0.25">
      <c r="B77" s="1"/>
      <c r="C77" s="1"/>
      <c r="D77" s="1"/>
      <c r="E77" s="1"/>
      <c r="F77" s="1"/>
      <c r="G77" s="1"/>
      <c r="H77" s="1"/>
    </row>
    <row r="78" spans="2:8" x14ac:dyDescent="0.25">
      <c r="B78" s="1"/>
      <c r="C78" s="1"/>
      <c r="D78" s="1"/>
      <c r="E78" s="1"/>
      <c r="F78" s="1"/>
      <c r="G78" s="1"/>
      <c r="H78" s="1"/>
    </row>
    <row r="79" spans="2:8" x14ac:dyDescent="0.25">
      <c r="B79" s="1"/>
      <c r="C79" s="1"/>
      <c r="D79" s="1"/>
      <c r="E79" s="1"/>
      <c r="F79" s="1"/>
      <c r="G79" s="1"/>
      <c r="H79" s="1"/>
    </row>
    <row r="80" spans="2:8" x14ac:dyDescent="0.25">
      <c r="B80" s="1"/>
      <c r="C80" s="1"/>
      <c r="D80" s="1"/>
      <c r="E80" s="1"/>
      <c r="F80" s="1"/>
      <c r="G80" s="1"/>
      <c r="H80" s="1"/>
    </row>
    <row r="81" spans="2:8" x14ac:dyDescent="0.25">
      <c r="B81" s="1"/>
      <c r="C81" s="1"/>
      <c r="D81" s="1"/>
      <c r="E81" s="1"/>
      <c r="F81" s="1"/>
      <c r="G81" s="1"/>
      <c r="H81" s="1"/>
    </row>
    <row r="82" spans="2:8" x14ac:dyDescent="0.25">
      <c r="B82" s="1"/>
      <c r="C82" s="1"/>
      <c r="D82" s="1"/>
      <c r="E82" s="1"/>
      <c r="F82" s="1"/>
      <c r="G82" s="1"/>
      <c r="H82" s="1"/>
    </row>
    <row r="83" spans="2:8" x14ac:dyDescent="0.25">
      <c r="B83" s="1"/>
      <c r="C83" s="1"/>
      <c r="D83" s="1"/>
      <c r="E83" s="1"/>
      <c r="F83" s="1"/>
      <c r="G83" s="1"/>
      <c r="H83" s="1"/>
    </row>
    <row r="84" spans="2:8" x14ac:dyDescent="0.25">
      <c r="B84" s="1"/>
      <c r="C84" s="1"/>
      <c r="D84" s="1"/>
      <c r="E84" s="1"/>
      <c r="F84" s="1"/>
      <c r="G84" s="1"/>
      <c r="H84" s="1"/>
    </row>
    <row r="85" spans="2:8" x14ac:dyDescent="0.25">
      <c r="B85" s="1"/>
      <c r="C85" s="1"/>
      <c r="D85" s="1"/>
      <c r="E85" s="1"/>
      <c r="F85" s="1"/>
      <c r="G85" s="1"/>
      <c r="H85" s="1"/>
    </row>
    <row r="86" spans="2:8" x14ac:dyDescent="0.25">
      <c r="B86" s="1"/>
      <c r="C86" s="1"/>
      <c r="D86" s="1"/>
      <c r="E86" s="1"/>
      <c r="F86" s="1"/>
      <c r="G86" s="1"/>
      <c r="H86" s="1"/>
    </row>
    <row r="87" spans="2:8" x14ac:dyDescent="0.25">
      <c r="B87" s="1"/>
      <c r="C87" s="1"/>
      <c r="D87" s="1"/>
      <c r="E87" s="1"/>
      <c r="F87" s="1"/>
      <c r="G87" s="1"/>
      <c r="H87" s="1"/>
    </row>
    <row r="88" spans="2:8" x14ac:dyDescent="0.25">
      <c r="B88" s="1"/>
      <c r="C88" s="1"/>
      <c r="D88" s="1"/>
      <c r="E88" s="1"/>
      <c r="F88" s="1"/>
      <c r="G88" s="1"/>
      <c r="H88" s="1"/>
    </row>
    <row r="89" spans="2:8" x14ac:dyDescent="0.25">
      <c r="B89" s="1"/>
      <c r="C89" s="1"/>
      <c r="D89" s="1"/>
      <c r="E89" s="1"/>
      <c r="F89" s="1"/>
      <c r="G89" s="1"/>
      <c r="H89" s="1"/>
    </row>
    <row r="90" spans="2:8" x14ac:dyDescent="0.25">
      <c r="B90" s="1"/>
      <c r="C90" s="1"/>
      <c r="D90" s="1"/>
      <c r="E90" s="1"/>
      <c r="F90" s="1"/>
      <c r="G90" s="1"/>
      <c r="H90" s="1"/>
    </row>
    <row r="91" spans="2:8" x14ac:dyDescent="0.25">
      <c r="B91" s="1"/>
      <c r="C91" s="1"/>
      <c r="D91" s="1"/>
      <c r="E91" s="1"/>
      <c r="F91" s="1"/>
      <c r="G91" s="1"/>
      <c r="H91" s="1"/>
    </row>
    <row r="92" spans="2:8" x14ac:dyDescent="0.25">
      <c r="B92" s="1"/>
      <c r="C92" s="1"/>
      <c r="D92" s="1"/>
      <c r="E92" s="1"/>
      <c r="F92" s="1"/>
      <c r="G92" s="1"/>
      <c r="H92" s="1"/>
    </row>
    <row r="93" spans="2:8" x14ac:dyDescent="0.25">
      <c r="B93" s="1"/>
      <c r="C93" s="1"/>
      <c r="D93" s="1"/>
      <c r="E93" s="1"/>
      <c r="F93" s="1"/>
      <c r="G93" s="1"/>
      <c r="H93" s="1"/>
    </row>
    <row r="94" spans="2:8" x14ac:dyDescent="0.25">
      <c r="B94" s="1"/>
      <c r="C94" s="1"/>
      <c r="D94" s="1"/>
      <c r="E94" s="1"/>
      <c r="F94" s="1"/>
      <c r="G94" s="1"/>
      <c r="H94" s="1"/>
    </row>
    <row r="95" spans="2:8" x14ac:dyDescent="0.25">
      <c r="B95" s="1"/>
      <c r="C95" s="1"/>
      <c r="D95" s="1"/>
      <c r="E95" s="1"/>
      <c r="F95" s="1"/>
      <c r="G95" s="1"/>
      <c r="H95" s="1"/>
    </row>
    <row r="96" spans="2:8" x14ac:dyDescent="0.25">
      <c r="B96" s="1"/>
      <c r="C96" s="1"/>
      <c r="D96" s="1"/>
      <c r="E96" s="1"/>
      <c r="F96" s="1"/>
      <c r="G96" s="1"/>
      <c r="H96" s="1"/>
    </row>
    <row r="97" spans="2:8" x14ac:dyDescent="0.25">
      <c r="B97" s="1"/>
      <c r="C97" s="1"/>
      <c r="D97" s="1"/>
      <c r="E97" s="1"/>
      <c r="F97" s="1"/>
      <c r="G97" s="1"/>
      <c r="H97" s="1"/>
    </row>
    <row r="98" spans="2:8" x14ac:dyDescent="0.25">
      <c r="B98" s="1"/>
      <c r="C98" s="1"/>
      <c r="D98" s="1"/>
      <c r="E98" s="1"/>
      <c r="F98" s="1"/>
      <c r="G98" s="1"/>
      <c r="H98" s="1"/>
    </row>
    <row r="99" spans="2:8" x14ac:dyDescent="0.25">
      <c r="B99" s="1"/>
      <c r="C99" s="1"/>
      <c r="D99" s="1"/>
      <c r="E99" s="1"/>
      <c r="F99" s="1"/>
      <c r="G99" s="1"/>
      <c r="H99" s="1"/>
    </row>
    <row r="100" spans="2:8" x14ac:dyDescent="0.25">
      <c r="B100" s="1"/>
      <c r="C100" s="1"/>
      <c r="D100" s="1"/>
      <c r="E100" s="1"/>
      <c r="F100" s="1"/>
      <c r="G100" s="1"/>
      <c r="H100" s="1"/>
    </row>
    <row r="101" spans="2:8" x14ac:dyDescent="0.25">
      <c r="B101" s="1"/>
      <c r="C101" s="1"/>
      <c r="D101" s="1"/>
      <c r="E101" s="1"/>
      <c r="F101" s="1"/>
      <c r="G101" s="1"/>
      <c r="H101" s="1"/>
    </row>
    <row r="102" spans="2:8" x14ac:dyDescent="0.25">
      <c r="B102" s="1"/>
      <c r="C102" s="1"/>
      <c r="D102" s="1"/>
      <c r="E102" s="1"/>
      <c r="F102" s="1"/>
      <c r="G102" s="1"/>
      <c r="H102" s="1"/>
    </row>
  </sheetData>
  <mergeCells count="1">
    <mergeCell ref="B1:H1"/>
  </mergeCells>
  <pageMargins left="0.7" right="0.7" top="0.75" bottom="0.75" header="0.3" footer="0.3"/>
  <pageSetup paperSize="9" scale="77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00"/>
  <sheetViews>
    <sheetView view="pageBreakPreview" zoomScaleNormal="100" zoomScaleSheetLayoutView="100" workbookViewId="0">
      <selection activeCell="C6" sqref="C6"/>
    </sheetView>
  </sheetViews>
  <sheetFormatPr defaultRowHeight="15" x14ac:dyDescent="0.25"/>
  <cols>
    <col min="1" max="1" width="10.7109375" customWidth="1"/>
    <col min="2" max="2" width="41.85546875" bestFit="1" customWidth="1"/>
    <col min="3" max="8" width="12.5703125" customWidth="1"/>
  </cols>
  <sheetData>
    <row r="1" spans="2:8" ht="15.75" x14ac:dyDescent="0.25">
      <c r="B1" s="155" t="s">
        <v>173</v>
      </c>
      <c r="C1" s="155"/>
      <c r="D1" s="155"/>
      <c r="E1" s="155"/>
      <c r="F1" s="155"/>
      <c r="G1" s="155"/>
      <c r="H1" s="155"/>
    </row>
    <row r="2" spans="2:8" x14ac:dyDescent="0.25">
      <c r="B2" s="32"/>
      <c r="C2" s="32"/>
      <c r="D2" s="32"/>
      <c r="E2" s="32"/>
      <c r="F2" s="32"/>
      <c r="G2" s="32"/>
      <c r="H2" s="32"/>
    </row>
    <row r="3" spans="2:8" ht="51" x14ac:dyDescent="0.25">
      <c r="B3" s="25" t="s">
        <v>4</v>
      </c>
      <c r="C3" s="24" t="s">
        <v>41</v>
      </c>
      <c r="D3" s="24" t="s">
        <v>5</v>
      </c>
      <c r="E3" s="24" t="s">
        <v>6</v>
      </c>
      <c r="F3" s="24" t="s">
        <v>7</v>
      </c>
      <c r="G3" s="25" t="s">
        <v>8</v>
      </c>
      <c r="H3" s="25" t="s">
        <v>9</v>
      </c>
    </row>
    <row r="4" spans="2:8" x14ac:dyDescent="0.25">
      <c r="B4" s="25" t="s">
        <v>10</v>
      </c>
      <c r="C4" s="25" t="s">
        <v>11</v>
      </c>
      <c r="D4" s="25" t="s">
        <v>12</v>
      </c>
      <c r="E4" s="25" t="s">
        <v>13</v>
      </c>
      <c r="F4" s="25" t="s">
        <v>14</v>
      </c>
      <c r="G4" s="25" t="s">
        <v>15</v>
      </c>
      <c r="H4" s="25" t="s">
        <v>16</v>
      </c>
    </row>
    <row r="5" spans="2:8" x14ac:dyDescent="0.25">
      <c r="B5" s="52" t="s">
        <v>73</v>
      </c>
      <c r="C5" s="53">
        <v>3871583.8</v>
      </c>
      <c r="D5" s="53">
        <v>3813200</v>
      </c>
      <c r="E5" s="53">
        <v>3813200</v>
      </c>
      <c r="F5" s="53">
        <v>4760741.2200000007</v>
      </c>
      <c r="G5" s="53">
        <v>123.95</v>
      </c>
      <c r="H5" s="53">
        <v>123.79</v>
      </c>
    </row>
    <row r="6" spans="2:8" x14ac:dyDescent="0.25">
      <c r="B6" s="54" t="s">
        <v>174</v>
      </c>
      <c r="C6" s="55">
        <v>3871583.8</v>
      </c>
      <c r="D6" s="55">
        <v>3813200</v>
      </c>
      <c r="E6" s="55">
        <v>3813200</v>
      </c>
      <c r="F6" s="55">
        <v>4760741.2200000007</v>
      </c>
      <c r="G6" s="55">
        <v>123.95</v>
      </c>
      <c r="H6" s="55">
        <v>123.79</v>
      </c>
    </row>
    <row r="7" spans="2:8" x14ac:dyDescent="0.25">
      <c r="B7" s="1"/>
      <c r="C7" s="1"/>
      <c r="D7" s="1"/>
      <c r="E7" s="1"/>
      <c r="F7" s="1"/>
      <c r="G7" s="1"/>
      <c r="H7" s="1"/>
    </row>
    <row r="8" spans="2:8" x14ac:dyDescent="0.25">
      <c r="B8" s="1"/>
      <c r="C8" s="1"/>
      <c r="D8" s="1"/>
      <c r="E8" s="1"/>
      <c r="F8" s="1"/>
      <c r="G8" s="1"/>
      <c r="H8" s="1"/>
    </row>
    <row r="9" spans="2:8" x14ac:dyDescent="0.25">
      <c r="B9" s="1"/>
      <c r="C9" s="1"/>
      <c r="D9" s="1"/>
      <c r="E9" s="1"/>
      <c r="F9" s="1"/>
      <c r="G9" s="1"/>
      <c r="H9" s="1"/>
    </row>
    <row r="10" spans="2:8" x14ac:dyDescent="0.25">
      <c r="B10" s="1"/>
      <c r="C10" s="1"/>
      <c r="D10" s="1"/>
      <c r="E10" s="1"/>
      <c r="F10" s="1"/>
      <c r="G10" s="1"/>
      <c r="H10" s="1"/>
    </row>
    <row r="11" spans="2:8" x14ac:dyDescent="0.25">
      <c r="B11" s="1"/>
      <c r="C11" s="1"/>
      <c r="D11" s="1"/>
      <c r="E11" s="1"/>
      <c r="F11" s="1"/>
      <c r="G11" s="1"/>
      <c r="H11" s="1"/>
    </row>
    <row r="12" spans="2:8" x14ac:dyDescent="0.25">
      <c r="B12" s="1"/>
      <c r="C12" s="1"/>
      <c r="D12" s="1"/>
      <c r="E12" s="1"/>
      <c r="F12" s="1"/>
      <c r="G12" s="1"/>
      <c r="H12" s="1"/>
    </row>
    <row r="13" spans="2:8" x14ac:dyDescent="0.25">
      <c r="B13" s="1"/>
      <c r="C13" s="1"/>
      <c r="D13" s="1"/>
      <c r="E13" s="1"/>
      <c r="F13" s="1"/>
      <c r="G13" s="1"/>
      <c r="H13" s="1"/>
    </row>
    <row r="14" spans="2:8" x14ac:dyDescent="0.25">
      <c r="B14" s="1"/>
      <c r="C14" s="1"/>
      <c r="D14" s="1"/>
      <c r="E14" s="1"/>
      <c r="F14" s="1"/>
      <c r="G14" s="1"/>
      <c r="H14" s="1"/>
    </row>
    <row r="15" spans="2:8" x14ac:dyDescent="0.25">
      <c r="B15" s="1"/>
      <c r="C15" s="1"/>
      <c r="D15" s="1"/>
      <c r="E15" s="1"/>
      <c r="F15" s="1"/>
      <c r="G15" s="1"/>
      <c r="H15" s="1"/>
    </row>
    <row r="16" spans="2:8" x14ac:dyDescent="0.25">
      <c r="B16" s="1"/>
      <c r="C16" s="1"/>
      <c r="D16" s="1"/>
      <c r="E16" s="1"/>
      <c r="F16" s="1"/>
      <c r="G16" s="1"/>
      <c r="H16" s="1"/>
    </row>
    <row r="17" spans="2:8" x14ac:dyDescent="0.25">
      <c r="B17" s="1"/>
      <c r="C17" s="1"/>
      <c r="D17" s="1"/>
      <c r="E17" s="1"/>
      <c r="F17" s="1"/>
      <c r="G17" s="1"/>
      <c r="H17" s="1"/>
    </row>
    <row r="18" spans="2:8" x14ac:dyDescent="0.25">
      <c r="B18" s="1"/>
      <c r="C18" s="1"/>
      <c r="D18" s="1"/>
      <c r="E18" s="1"/>
      <c r="F18" s="1"/>
      <c r="G18" s="1"/>
      <c r="H18" s="1"/>
    </row>
    <row r="19" spans="2:8" x14ac:dyDescent="0.25">
      <c r="B19" s="1"/>
      <c r="C19" s="1"/>
      <c r="D19" s="1"/>
      <c r="E19" s="1"/>
      <c r="F19" s="1"/>
      <c r="G19" s="1"/>
      <c r="H19" s="1"/>
    </row>
    <row r="20" spans="2:8" x14ac:dyDescent="0.25">
      <c r="B20" s="1"/>
      <c r="C20" s="1"/>
      <c r="D20" s="1"/>
      <c r="E20" s="1"/>
      <c r="F20" s="1"/>
      <c r="G20" s="1"/>
      <c r="H20" s="1"/>
    </row>
    <row r="21" spans="2:8" x14ac:dyDescent="0.25">
      <c r="B21" s="1"/>
      <c r="C21" s="1"/>
      <c r="D21" s="1"/>
      <c r="E21" s="1"/>
      <c r="F21" s="1"/>
      <c r="G21" s="1"/>
      <c r="H21" s="1"/>
    </row>
    <row r="22" spans="2:8" x14ac:dyDescent="0.25">
      <c r="B22" s="1"/>
      <c r="C22" s="1"/>
      <c r="D22" s="1"/>
      <c r="E22" s="1"/>
      <c r="F22" s="1"/>
      <c r="G22" s="1"/>
      <c r="H22" s="1"/>
    </row>
    <row r="23" spans="2:8" x14ac:dyDescent="0.25">
      <c r="B23" s="1"/>
      <c r="C23" s="1"/>
      <c r="D23" s="1"/>
      <c r="E23" s="1"/>
      <c r="F23" s="1"/>
      <c r="G23" s="1"/>
      <c r="H23" s="1"/>
    </row>
    <row r="24" spans="2:8" x14ac:dyDescent="0.25">
      <c r="B24" s="1"/>
      <c r="C24" s="1"/>
      <c r="D24" s="1"/>
      <c r="E24" s="1"/>
      <c r="F24" s="1"/>
      <c r="G24" s="1"/>
      <c r="H24" s="1"/>
    </row>
    <row r="25" spans="2:8" x14ac:dyDescent="0.25">
      <c r="B25" s="1"/>
      <c r="C25" s="1"/>
      <c r="D25" s="1"/>
      <c r="E25" s="1"/>
      <c r="F25" s="1"/>
      <c r="G25" s="1"/>
      <c r="H25" s="1"/>
    </row>
    <row r="26" spans="2:8" x14ac:dyDescent="0.25">
      <c r="B26" s="1"/>
      <c r="C26" s="1"/>
      <c r="D26" s="1"/>
      <c r="E26" s="1"/>
      <c r="F26" s="1"/>
      <c r="G26" s="1"/>
      <c r="H26" s="1"/>
    </row>
    <row r="27" spans="2:8" x14ac:dyDescent="0.25">
      <c r="B27" s="1"/>
      <c r="C27" s="1"/>
      <c r="D27" s="1"/>
      <c r="E27" s="1"/>
      <c r="F27" s="1"/>
      <c r="G27" s="1"/>
      <c r="H27" s="1"/>
    </row>
    <row r="28" spans="2:8" x14ac:dyDescent="0.25">
      <c r="B28" s="1"/>
      <c r="C28" s="1"/>
      <c r="D28" s="1"/>
      <c r="E28" s="1"/>
      <c r="F28" s="1"/>
      <c r="G28" s="1"/>
      <c r="H28" s="1"/>
    </row>
    <row r="29" spans="2:8" x14ac:dyDescent="0.25">
      <c r="B29" s="1"/>
      <c r="C29" s="1"/>
      <c r="D29" s="1"/>
      <c r="E29" s="1"/>
      <c r="F29" s="1"/>
      <c r="G29" s="1"/>
      <c r="H29" s="1"/>
    </row>
    <row r="30" spans="2:8" x14ac:dyDescent="0.25">
      <c r="B30" s="1"/>
      <c r="C30" s="1"/>
      <c r="D30" s="1"/>
      <c r="E30" s="1"/>
      <c r="F30" s="1"/>
      <c r="G30" s="1"/>
      <c r="H30" s="1"/>
    </row>
    <row r="31" spans="2:8" x14ac:dyDescent="0.25">
      <c r="B31" s="1"/>
      <c r="C31" s="1"/>
      <c r="D31" s="1"/>
      <c r="E31" s="1"/>
      <c r="F31" s="1"/>
      <c r="G31" s="1"/>
      <c r="H31" s="1"/>
    </row>
    <row r="32" spans="2:8" x14ac:dyDescent="0.25">
      <c r="B32" s="1"/>
      <c r="C32" s="1"/>
      <c r="D32" s="1"/>
      <c r="E32" s="1"/>
      <c r="F32" s="1"/>
      <c r="G32" s="1"/>
      <c r="H32" s="1"/>
    </row>
    <row r="33" spans="2:8" x14ac:dyDescent="0.25">
      <c r="B33" s="1"/>
      <c r="C33" s="1"/>
      <c r="D33" s="1"/>
      <c r="E33" s="1"/>
      <c r="F33" s="1"/>
      <c r="G33" s="1"/>
      <c r="H33" s="1"/>
    </row>
    <row r="34" spans="2:8" x14ac:dyDescent="0.25">
      <c r="B34" s="1"/>
      <c r="C34" s="1"/>
      <c r="D34" s="1"/>
      <c r="E34" s="1"/>
      <c r="F34" s="1"/>
      <c r="G34" s="1"/>
      <c r="H34" s="1"/>
    </row>
    <row r="35" spans="2:8" x14ac:dyDescent="0.25">
      <c r="B35" s="1"/>
      <c r="C35" s="1"/>
      <c r="D35" s="1"/>
      <c r="E35" s="1"/>
      <c r="F35" s="1"/>
      <c r="G35" s="1"/>
      <c r="H35" s="1"/>
    </row>
    <row r="36" spans="2:8" x14ac:dyDescent="0.25">
      <c r="B36" s="1"/>
      <c r="C36" s="1"/>
      <c r="D36" s="1"/>
      <c r="E36" s="1"/>
      <c r="F36" s="1"/>
      <c r="G36" s="1"/>
      <c r="H36" s="1"/>
    </row>
    <row r="37" spans="2:8" x14ac:dyDescent="0.25">
      <c r="B37" s="1"/>
      <c r="C37" s="1"/>
      <c r="D37" s="1"/>
      <c r="E37" s="1"/>
      <c r="F37" s="1"/>
      <c r="G37" s="1"/>
      <c r="H37" s="1"/>
    </row>
    <row r="38" spans="2:8" x14ac:dyDescent="0.25">
      <c r="B38" s="1"/>
      <c r="C38" s="1"/>
      <c r="D38" s="1"/>
      <c r="E38" s="1"/>
      <c r="F38" s="1"/>
      <c r="G38" s="1"/>
      <c r="H38" s="1"/>
    </row>
    <row r="39" spans="2:8" x14ac:dyDescent="0.25">
      <c r="B39" s="1"/>
      <c r="C39" s="1"/>
      <c r="D39" s="1"/>
      <c r="E39" s="1"/>
      <c r="F39" s="1"/>
      <c r="G39" s="1"/>
      <c r="H39" s="1"/>
    </row>
    <row r="40" spans="2:8" x14ac:dyDescent="0.25">
      <c r="B40" s="1"/>
      <c r="C40" s="1"/>
      <c r="D40" s="1"/>
      <c r="E40" s="1"/>
      <c r="F40" s="1"/>
      <c r="G40" s="1"/>
      <c r="H40" s="1"/>
    </row>
    <row r="41" spans="2:8" x14ac:dyDescent="0.25">
      <c r="B41" s="1"/>
      <c r="C41" s="1"/>
      <c r="D41" s="1"/>
      <c r="E41" s="1"/>
      <c r="F41" s="1"/>
      <c r="G41" s="1"/>
      <c r="H41" s="1"/>
    </row>
    <row r="42" spans="2:8" x14ac:dyDescent="0.25">
      <c r="B42" s="1"/>
      <c r="C42" s="1"/>
      <c r="D42" s="1"/>
      <c r="E42" s="1"/>
      <c r="F42" s="1"/>
      <c r="G42" s="1"/>
      <c r="H42" s="1"/>
    </row>
    <row r="43" spans="2:8" x14ac:dyDescent="0.25">
      <c r="B43" s="1"/>
      <c r="C43" s="1"/>
      <c r="D43" s="1"/>
      <c r="E43" s="1"/>
      <c r="F43" s="1"/>
      <c r="G43" s="1"/>
      <c r="H43" s="1"/>
    </row>
    <row r="44" spans="2:8" x14ac:dyDescent="0.25">
      <c r="B44" s="1"/>
      <c r="C44" s="1"/>
      <c r="D44" s="1"/>
      <c r="E44" s="1"/>
      <c r="F44" s="1"/>
      <c r="G44" s="1"/>
      <c r="H44" s="1"/>
    </row>
    <row r="45" spans="2:8" x14ac:dyDescent="0.25">
      <c r="B45" s="1"/>
      <c r="C45" s="1"/>
      <c r="D45" s="1"/>
      <c r="E45" s="1"/>
      <c r="F45" s="1"/>
      <c r="G45" s="1"/>
      <c r="H45" s="1"/>
    </row>
    <row r="46" spans="2:8" x14ac:dyDescent="0.25">
      <c r="B46" s="1"/>
      <c r="C46" s="1"/>
      <c r="D46" s="1"/>
      <c r="E46" s="1"/>
      <c r="F46" s="1"/>
      <c r="G46" s="1"/>
      <c r="H46" s="1"/>
    </row>
    <row r="47" spans="2:8" x14ac:dyDescent="0.25">
      <c r="B47" s="1"/>
      <c r="C47" s="1"/>
      <c r="D47" s="1"/>
      <c r="E47" s="1"/>
      <c r="F47" s="1"/>
      <c r="G47" s="1"/>
      <c r="H47" s="1"/>
    </row>
    <row r="48" spans="2:8" x14ac:dyDescent="0.25">
      <c r="B48" s="1"/>
      <c r="C48" s="1"/>
      <c r="D48" s="1"/>
      <c r="E48" s="1"/>
      <c r="F48" s="1"/>
      <c r="G48" s="1"/>
      <c r="H48" s="1"/>
    </row>
    <row r="49" spans="2:8" x14ac:dyDescent="0.25">
      <c r="B49" s="1"/>
      <c r="C49" s="1"/>
      <c r="D49" s="1"/>
      <c r="E49" s="1"/>
      <c r="F49" s="1"/>
      <c r="G49" s="1"/>
      <c r="H49" s="1"/>
    </row>
    <row r="50" spans="2:8" x14ac:dyDescent="0.25">
      <c r="B50" s="1"/>
      <c r="C50" s="1"/>
      <c r="D50" s="1"/>
      <c r="E50" s="1"/>
      <c r="F50" s="1"/>
      <c r="G50" s="1"/>
      <c r="H50" s="1"/>
    </row>
    <row r="51" spans="2:8" x14ac:dyDescent="0.25">
      <c r="B51" s="1"/>
      <c r="C51" s="1"/>
      <c r="D51" s="1"/>
      <c r="E51" s="1"/>
      <c r="F51" s="1"/>
      <c r="G51" s="1"/>
      <c r="H51" s="1"/>
    </row>
    <row r="52" spans="2:8" x14ac:dyDescent="0.25">
      <c r="B52" s="1"/>
      <c r="C52" s="1"/>
      <c r="D52" s="1"/>
      <c r="E52" s="1"/>
      <c r="F52" s="1"/>
      <c r="G52" s="1"/>
      <c r="H52" s="1"/>
    </row>
    <row r="53" spans="2:8" x14ac:dyDescent="0.25">
      <c r="B53" s="1"/>
      <c r="C53" s="1"/>
      <c r="D53" s="1"/>
      <c r="E53" s="1"/>
      <c r="F53" s="1"/>
      <c r="G53" s="1"/>
      <c r="H53" s="1"/>
    </row>
    <row r="54" spans="2:8" x14ac:dyDescent="0.25">
      <c r="B54" s="1"/>
      <c r="C54" s="1"/>
      <c r="D54" s="1"/>
      <c r="E54" s="1"/>
      <c r="F54" s="1"/>
      <c r="G54" s="1"/>
      <c r="H54" s="1"/>
    </row>
    <row r="55" spans="2:8" x14ac:dyDescent="0.25">
      <c r="B55" s="1"/>
      <c r="C55" s="1"/>
      <c r="D55" s="1"/>
      <c r="E55" s="1"/>
      <c r="F55" s="1"/>
      <c r="G55" s="1"/>
      <c r="H55" s="1"/>
    </row>
    <row r="56" spans="2:8" x14ac:dyDescent="0.25">
      <c r="B56" s="1"/>
      <c r="C56" s="1"/>
      <c r="D56" s="1"/>
      <c r="E56" s="1"/>
      <c r="F56" s="1"/>
      <c r="G56" s="1"/>
      <c r="H56" s="1"/>
    </row>
    <row r="57" spans="2:8" x14ac:dyDescent="0.25">
      <c r="B57" s="1"/>
      <c r="C57" s="1"/>
      <c r="D57" s="1"/>
      <c r="E57" s="1"/>
      <c r="F57" s="1"/>
      <c r="G57" s="1"/>
      <c r="H57" s="1"/>
    </row>
    <row r="58" spans="2:8" x14ac:dyDescent="0.25">
      <c r="B58" s="1"/>
      <c r="C58" s="1"/>
      <c r="D58" s="1"/>
      <c r="E58" s="1"/>
      <c r="F58" s="1"/>
      <c r="G58" s="1"/>
      <c r="H58" s="1"/>
    </row>
    <row r="59" spans="2:8" x14ac:dyDescent="0.25">
      <c r="B59" s="1"/>
      <c r="C59" s="1"/>
      <c r="D59" s="1"/>
      <c r="E59" s="1"/>
      <c r="F59" s="1"/>
      <c r="G59" s="1"/>
      <c r="H59" s="1"/>
    </row>
    <row r="60" spans="2:8" x14ac:dyDescent="0.25">
      <c r="B60" s="1"/>
      <c r="C60" s="1"/>
      <c r="D60" s="1"/>
      <c r="E60" s="1"/>
      <c r="F60" s="1"/>
      <c r="G60" s="1"/>
      <c r="H60" s="1"/>
    </row>
    <row r="61" spans="2:8" x14ac:dyDescent="0.25">
      <c r="B61" s="1"/>
      <c r="C61" s="1"/>
      <c r="D61" s="1"/>
      <c r="E61" s="1"/>
      <c r="F61" s="1"/>
      <c r="G61" s="1"/>
      <c r="H61" s="1"/>
    </row>
    <row r="62" spans="2:8" x14ac:dyDescent="0.25">
      <c r="B62" s="1"/>
      <c r="C62" s="1"/>
      <c r="D62" s="1"/>
      <c r="E62" s="1"/>
      <c r="F62" s="1"/>
      <c r="G62" s="1"/>
      <c r="H62" s="1"/>
    </row>
    <row r="63" spans="2:8" x14ac:dyDescent="0.25">
      <c r="B63" s="1"/>
      <c r="C63" s="1"/>
      <c r="D63" s="1"/>
      <c r="E63" s="1"/>
      <c r="F63" s="1"/>
      <c r="G63" s="1"/>
      <c r="H63" s="1"/>
    </row>
    <row r="64" spans="2:8" x14ac:dyDescent="0.25">
      <c r="B64" s="1"/>
      <c r="C64" s="1"/>
      <c r="D64" s="1"/>
      <c r="E64" s="1"/>
      <c r="F64" s="1"/>
      <c r="G64" s="1"/>
      <c r="H64" s="1"/>
    </row>
    <row r="65" spans="2:8" x14ac:dyDescent="0.25">
      <c r="B65" s="1"/>
      <c r="C65" s="1"/>
      <c r="D65" s="1"/>
      <c r="E65" s="1"/>
      <c r="F65" s="1"/>
      <c r="G65" s="1"/>
      <c r="H65" s="1"/>
    </row>
    <row r="66" spans="2:8" x14ac:dyDescent="0.25">
      <c r="B66" s="1"/>
      <c r="C66" s="1"/>
      <c r="D66" s="1"/>
      <c r="E66" s="1"/>
      <c r="F66" s="1"/>
      <c r="G66" s="1"/>
      <c r="H66" s="1"/>
    </row>
    <row r="67" spans="2:8" x14ac:dyDescent="0.25">
      <c r="B67" s="1"/>
      <c r="C67" s="1"/>
      <c r="D67" s="1"/>
      <c r="E67" s="1"/>
      <c r="F67" s="1"/>
      <c r="G67" s="1"/>
      <c r="H67" s="1"/>
    </row>
    <row r="68" spans="2:8" x14ac:dyDescent="0.25">
      <c r="B68" s="1"/>
      <c r="C68" s="1"/>
      <c r="D68" s="1"/>
      <c r="E68" s="1"/>
      <c r="F68" s="1"/>
      <c r="G68" s="1"/>
      <c r="H68" s="1"/>
    </row>
    <row r="69" spans="2:8" x14ac:dyDescent="0.25">
      <c r="B69" s="1"/>
      <c r="C69" s="1"/>
      <c r="D69" s="1"/>
      <c r="E69" s="1"/>
      <c r="F69" s="1"/>
      <c r="G69" s="1"/>
      <c r="H69" s="1"/>
    </row>
    <row r="70" spans="2:8" x14ac:dyDescent="0.25">
      <c r="B70" s="1"/>
      <c r="C70" s="1"/>
      <c r="D70" s="1"/>
      <c r="E70" s="1"/>
      <c r="F70" s="1"/>
      <c r="G70" s="1"/>
      <c r="H70" s="1"/>
    </row>
    <row r="71" spans="2:8" x14ac:dyDescent="0.25">
      <c r="B71" s="1"/>
      <c r="C71" s="1"/>
      <c r="D71" s="1"/>
      <c r="E71" s="1"/>
      <c r="F71" s="1"/>
      <c r="G71" s="1"/>
      <c r="H71" s="1"/>
    </row>
    <row r="72" spans="2:8" x14ac:dyDescent="0.25">
      <c r="B72" s="1"/>
      <c r="C72" s="1"/>
      <c r="D72" s="1"/>
      <c r="E72" s="1"/>
      <c r="F72" s="1"/>
      <c r="G72" s="1"/>
      <c r="H72" s="1"/>
    </row>
    <row r="73" spans="2:8" x14ac:dyDescent="0.25">
      <c r="B73" s="1"/>
      <c r="C73" s="1"/>
      <c r="D73" s="1"/>
      <c r="E73" s="1"/>
      <c r="F73" s="1"/>
      <c r="G73" s="1"/>
      <c r="H73" s="1"/>
    </row>
    <row r="74" spans="2:8" x14ac:dyDescent="0.25">
      <c r="B74" s="1"/>
      <c r="C74" s="1"/>
      <c r="D74" s="1"/>
      <c r="E74" s="1"/>
      <c r="F74" s="1"/>
      <c r="G74" s="1"/>
      <c r="H74" s="1"/>
    </row>
    <row r="75" spans="2:8" x14ac:dyDescent="0.25">
      <c r="B75" s="1"/>
      <c r="C75" s="1"/>
      <c r="D75" s="1"/>
      <c r="E75" s="1"/>
      <c r="F75" s="1"/>
      <c r="G75" s="1"/>
      <c r="H75" s="1"/>
    </row>
    <row r="76" spans="2:8" x14ac:dyDescent="0.25">
      <c r="B76" s="1"/>
      <c r="C76" s="1"/>
      <c r="D76" s="1"/>
      <c r="E76" s="1"/>
      <c r="F76" s="1"/>
      <c r="G76" s="1"/>
      <c r="H76" s="1"/>
    </row>
    <row r="77" spans="2:8" x14ac:dyDescent="0.25">
      <c r="B77" s="1"/>
      <c r="C77" s="1"/>
      <c r="D77" s="1"/>
      <c r="E77" s="1"/>
      <c r="F77" s="1"/>
      <c r="G77" s="1"/>
      <c r="H77" s="1"/>
    </row>
    <row r="78" spans="2:8" x14ac:dyDescent="0.25">
      <c r="B78" s="1"/>
      <c r="C78" s="1"/>
      <c r="D78" s="1"/>
      <c r="E78" s="1"/>
      <c r="F78" s="1"/>
      <c r="G78" s="1"/>
      <c r="H78" s="1"/>
    </row>
    <row r="79" spans="2:8" x14ac:dyDescent="0.25">
      <c r="B79" s="1"/>
      <c r="C79" s="1"/>
      <c r="D79" s="1"/>
      <c r="E79" s="1"/>
      <c r="F79" s="1"/>
      <c r="G79" s="1"/>
      <c r="H79" s="1"/>
    </row>
    <row r="80" spans="2:8" x14ac:dyDescent="0.25">
      <c r="B80" s="1"/>
      <c r="C80" s="1"/>
      <c r="D80" s="1"/>
      <c r="E80" s="1"/>
      <c r="F80" s="1"/>
      <c r="G80" s="1"/>
      <c r="H80" s="1"/>
    </row>
    <row r="81" spans="2:8" x14ac:dyDescent="0.25">
      <c r="B81" s="1"/>
      <c r="C81" s="1"/>
      <c r="D81" s="1"/>
      <c r="E81" s="1"/>
      <c r="F81" s="1"/>
      <c r="G81" s="1"/>
      <c r="H81" s="1"/>
    </row>
    <row r="82" spans="2:8" x14ac:dyDescent="0.25">
      <c r="B82" s="1"/>
      <c r="C82" s="1"/>
      <c r="D82" s="1"/>
      <c r="E82" s="1"/>
      <c r="F82" s="1"/>
      <c r="G82" s="1"/>
      <c r="H82" s="1"/>
    </row>
    <row r="83" spans="2:8" x14ac:dyDescent="0.25">
      <c r="B83" s="1"/>
      <c r="C83" s="1"/>
      <c r="D83" s="1"/>
      <c r="E83" s="1"/>
      <c r="F83" s="1"/>
      <c r="G83" s="1"/>
      <c r="H83" s="1"/>
    </row>
    <row r="84" spans="2:8" x14ac:dyDescent="0.25">
      <c r="B84" s="1"/>
      <c r="C84" s="1"/>
      <c r="D84" s="1"/>
      <c r="E84" s="1"/>
      <c r="F84" s="1"/>
      <c r="G84" s="1"/>
      <c r="H84" s="1"/>
    </row>
    <row r="85" spans="2:8" x14ac:dyDescent="0.25">
      <c r="B85" s="1"/>
      <c r="C85" s="1"/>
      <c r="D85" s="1"/>
      <c r="E85" s="1"/>
      <c r="F85" s="1"/>
      <c r="G85" s="1"/>
      <c r="H85" s="1"/>
    </row>
    <row r="86" spans="2:8" x14ac:dyDescent="0.25">
      <c r="B86" s="1"/>
      <c r="C86" s="1"/>
      <c r="D86" s="1"/>
      <c r="E86" s="1"/>
      <c r="F86" s="1"/>
      <c r="G86" s="1"/>
      <c r="H86" s="1"/>
    </row>
    <row r="87" spans="2:8" x14ac:dyDescent="0.25">
      <c r="B87" s="1"/>
      <c r="C87" s="1"/>
      <c r="D87" s="1"/>
      <c r="E87" s="1"/>
      <c r="F87" s="1"/>
      <c r="G87" s="1"/>
      <c r="H87" s="1"/>
    </row>
    <row r="88" spans="2:8" x14ac:dyDescent="0.25">
      <c r="B88" s="1"/>
      <c r="C88" s="1"/>
      <c r="D88" s="1"/>
      <c r="E88" s="1"/>
      <c r="F88" s="1"/>
      <c r="G88" s="1"/>
      <c r="H88" s="1"/>
    </row>
    <row r="89" spans="2:8" x14ac:dyDescent="0.25">
      <c r="B89" s="1"/>
      <c r="C89" s="1"/>
      <c r="D89" s="1"/>
      <c r="E89" s="1"/>
      <c r="F89" s="1"/>
      <c r="G89" s="1"/>
      <c r="H89" s="1"/>
    </row>
    <row r="90" spans="2:8" x14ac:dyDescent="0.25">
      <c r="B90" s="1"/>
      <c r="C90" s="1"/>
      <c r="D90" s="1"/>
      <c r="E90" s="1"/>
      <c r="F90" s="1"/>
      <c r="G90" s="1"/>
      <c r="H90" s="1"/>
    </row>
    <row r="91" spans="2:8" x14ac:dyDescent="0.25">
      <c r="B91" s="1"/>
      <c r="C91" s="1"/>
      <c r="D91" s="1"/>
      <c r="E91" s="1"/>
      <c r="F91" s="1"/>
      <c r="G91" s="1"/>
      <c r="H91" s="1"/>
    </row>
    <row r="92" spans="2:8" x14ac:dyDescent="0.25">
      <c r="B92" s="1"/>
      <c r="C92" s="1"/>
      <c r="D92" s="1"/>
      <c r="E92" s="1"/>
      <c r="F92" s="1"/>
      <c r="G92" s="1"/>
      <c r="H92" s="1"/>
    </row>
    <row r="93" spans="2:8" x14ac:dyDescent="0.25">
      <c r="B93" s="1"/>
      <c r="C93" s="1"/>
      <c r="D93" s="1"/>
      <c r="E93" s="1"/>
      <c r="F93" s="1"/>
      <c r="G93" s="1"/>
      <c r="H93" s="1"/>
    </row>
    <row r="94" spans="2:8" x14ac:dyDescent="0.25">
      <c r="B94" s="1"/>
      <c r="C94" s="1"/>
      <c r="D94" s="1"/>
      <c r="E94" s="1"/>
      <c r="F94" s="1"/>
      <c r="G94" s="1"/>
      <c r="H94" s="1"/>
    </row>
    <row r="95" spans="2:8" x14ac:dyDescent="0.25">
      <c r="B95" s="1"/>
      <c r="C95" s="1"/>
      <c r="D95" s="1"/>
      <c r="E95" s="1"/>
      <c r="F95" s="1"/>
      <c r="G95" s="1"/>
      <c r="H95" s="1"/>
    </row>
    <row r="96" spans="2:8" x14ac:dyDescent="0.25">
      <c r="B96" s="1"/>
      <c r="C96" s="1"/>
      <c r="D96" s="1"/>
      <c r="E96" s="1"/>
      <c r="F96" s="1"/>
      <c r="G96" s="1"/>
      <c r="H96" s="1"/>
    </row>
    <row r="97" spans="2:8" x14ac:dyDescent="0.25">
      <c r="B97" s="1"/>
      <c r="C97" s="1"/>
      <c r="D97" s="1"/>
      <c r="E97" s="1"/>
      <c r="F97" s="1"/>
      <c r="G97" s="1"/>
      <c r="H97" s="1"/>
    </row>
    <row r="98" spans="2:8" x14ac:dyDescent="0.25">
      <c r="B98" s="1"/>
      <c r="C98" s="1"/>
      <c r="D98" s="1"/>
      <c r="E98" s="1"/>
      <c r="F98" s="1"/>
      <c r="G98" s="1"/>
      <c r="H98" s="1"/>
    </row>
    <row r="99" spans="2:8" x14ac:dyDescent="0.25">
      <c r="B99" s="1"/>
      <c r="C99" s="1"/>
      <c r="D99" s="1"/>
      <c r="E99" s="1"/>
      <c r="F99" s="1"/>
      <c r="G99" s="1"/>
      <c r="H99" s="1"/>
    </row>
    <row r="100" spans="2:8" x14ac:dyDescent="0.25">
      <c r="B100" s="1"/>
      <c r="C100" s="1"/>
      <c r="D100" s="1"/>
      <c r="E100" s="1"/>
      <c r="F100" s="1"/>
      <c r="G100" s="1"/>
      <c r="H100" s="1"/>
    </row>
  </sheetData>
  <mergeCells count="1">
    <mergeCell ref="B1:H1"/>
  </mergeCells>
  <pageMargins left="0.7" right="0.7" top="0.75" bottom="0.75" header="0.3" footer="0.3"/>
  <pageSetup paperSize="9" scale="74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21"/>
  <sheetViews>
    <sheetView view="pageBreakPreview" zoomScale="106" zoomScaleNormal="100" zoomScaleSheetLayoutView="106" workbookViewId="0">
      <selection activeCell="G13" sqref="G13"/>
    </sheetView>
  </sheetViews>
  <sheetFormatPr defaultRowHeight="15" x14ac:dyDescent="0.25"/>
  <cols>
    <col min="2" max="2" width="2" bestFit="1" customWidth="1"/>
    <col min="3" max="3" width="3" bestFit="1" customWidth="1"/>
    <col min="4" max="4" width="4" bestFit="1" customWidth="1"/>
    <col min="5" max="5" width="5" bestFit="1" customWidth="1"/>
    <col min="6" max="6" width="25.28515625" customWidth="1"/>
    <col min="7" max="12" width="12.28515625" customWidth="1"/>
  </cols>
  <sheetData>
    <row r="1" spans="2:12" ht="15.75" customHeight="1" x14ac:dyDescent="0.25">
      <c r="B1" s="156" t="s">
        <v>1</v>
      </c>
      <c r="C1" s="156"/>
      <c r="D1" s="156"/>
      <c r="E1" s="156"/>
      <c r="F1" s="156"/>
      <c r="G1" s="156"/>
      <c r="H1" s="156"/>
      <c r="I1" s="156"/>
      <c r="J1" s="156"/>
      <c r="K1" s="156"/>
      <c r="L1" s="156"/>
    </row>
    <row r="2" spans="2:12" ht="18" x14ac:dyDescent="0.25">
      <c r="B2" s="56"/>
      <c r="C2" s="56"/>
      <c r="D2" s="56"/>
      <c r="E2" s="56"/>
      <c r="F2" s="56"/>
      <c r="G2" s="56"/>
      <c r="H2" s="56"/>
      <c r="I2" s="56"/>
      <c r="J2" s="57"/>
      <c r="K2" s="57"/>
      <c r="L2" s="57"/>
    </row>
    <row r="3" spans="2:12" ht="18" customHeight="1" x14ac:dyDescent="0.25">
      <c r="B3" s="156" t="s">
        <v>194</v>
      </c>
      <c r="C3" s="156"/>
      <c r="D3" s="156"/>
      <c r="E3" s="156"/>
      <c r="F3" s="156"/>
      <c r="G3" s="156"/>
      <c r="H3" s="156"/>
      <c r="I3" s="156"/>
      <c r="J3" s="156"/>
      <c r="K3" s="156"/>
      <c r="L3" s="156"/>
    </row>
    <row r="4" spans="2:12" ht="15.75" customHeight="1" x14ac:dyDescent="0.25">
      <c r="B4" s="156" t="s">
        <v>40</v>
      </c>
      <c r="C4" s="156"/>
      <c r="D4" s="156"/>
      <c r="E4" s="156"/>
      <c r="F4" s="156"/>
      <c r="G4" s="156"/>
      <c r="H4" s="156"/>
      <c r="I4" s="156"/>
      <c r="J4" s="156"/>
      <c r="K4" s="156"/>
      <c r="L4" s="156"/>
    </row>
    <row r="5" spans="2:12" ht="18" x14ac:dyDescent="0.25">
      <c r="B5" s="56"/>
      <c r="C5" s="56"/>
      <c r="D5" s="56"/>
      <c r="E5" s="56"/>
      <c r="F5" s="56"/>
      <c r="G5" s="56"/>
      <c r="H5" s="56"/>
      <c r="I5" s="56"/>
      <c r="J5" s="57"/>
      <c r="K5" s="57"/>
      <c r="L5" s="57"/>
    </row>
    <row r="6" spans="2:12" ht="25.5" customHeight="1" x14ac:dyDescent="0.25">
      <c r="B6" s="157" t="s">
        <v>4</v>
      </c>
      <c r="C6" s="158"/>
      <c r="D6" s="158"/>
      <c r="E6" s="158"/>
      <c r="F6" s="159"/>
      <c r="G6" s="58" t="s">
        <v>195</v>
      </c>
      <c r="H6" s="58" t="s">
        <v>196</v>
      </c>
      <c r="I6" s="58" t="s">
        <v>197</v>
      </c>
      <c r="J6" s="58" t="s">
        <v>198</v>
      </c>
      <c r="K6" s="58" t="s">
        <v>8</v>
      </c>
      <c r="L6" s="58" t="s">
        <v>9</v>
      </c>
    </row>
    <row r="7" spans="2:12" x14ac:dyDescent="0.25">
      <c r="B7" s="157">
        <v>1</v>
      </c>
      <c r="C7" s="158"/>
      <c r="D7" s="158"/>
      <c r="E7" s="158"/>
      <c r="F7" s="159"/>
      <c r="G7" s="59">
        <v>2</v>
      </c>
      <c r="H7" s="59">
        <v>3</v>
      </c>
      <c r="I7" s="59">
        <v>4</v>
      </c>
      <c r="J7" s="59">
        <v>5</v>
      </c>
      <c r="K7" s="59" t="s">
        <v>15</v>
      </c>
      <c r="L7" s="59" t="s">
        <v>16</v>
      </c>
    </row>
    <row r="8" spans="2:12" ht="25.5" x14ac:dyDescent="0.25">
      <c r="B8" s="60">
        <v>8</v>
      </c>
      <c r="C8" s="60"/>
      <c r="D8" s="60"/>
      <c r="E8" s="60"/>
      <c r="F8" s="60" t="s">
        <v>199</v>
      </c>
      <c r="G8" s="61"/>
      <c r="H8" s="61"/>
      <c r="I8" s="61"/>
      <c r="J8" s="62"/>
      <c r="K8" s="62"/>
      <c r="L8" s="62"/>
    </row>
    <row r="9" spans="2:12" x14ac:dyDescent="0.25">
      <c r="B9" s="60"/>
      <c r="C9" s="63">
        <v>84</v>
      </c>
      <c r="D9" s="63"/>
      <c r="E9" s="63"/>
      <c r="F9" s="63" t="s">
        <v>200</v>
      </c>
      <c r="G9" s="61"/>
      <c r="H9" s="61"/>
      <c r="I9" s="61"/>
      <c r="J9" s="62"/>
      <c r="K9" s="62"/>
      <c r="L9" s="62"/>
    </row>
    <row r="10" spans="2:12" ht="51" x14ac:dyDescent="0.25">
      <c r="B10" s="64"/>
      <c r="C10" s="64"/>
      <c r="D10" s="64">
        <v>841</v>
      </c>
      <c r="E10" s="64"/>
      <c r="F10" s="65" t="s">
        <v>201</v>
      </c>
      <c r="G10" s="61"/>
      <c r="H10" s="61"/>
      <c r="I10" s="61"/>
      <c r="J10" s="62"/>
      <c r="K10" s="62"/>
      <c r="L10" s="62"/>
    </row>
    <row r="11" spans="2:12" ht="25.5" x14ac:dyDescent="0.25">
      <c r="B11" s="64"/>
      <c r="C11" s="64"/>
      <c r="D11" s="64"/>
      <c r="E11" s="64">
        <v>8413</v>
      </c>
      <c r="F11" s="65" t="s">
        <v>202</v>
      </c>
      <c r="G11" s="61"/>
      <c r="H11" s="61"/>
      <c r="I11" s="61"/>
      <c r="J11" s="62"/>
      <c r="K11" s="62"/>
      <c r="L11" s="62"/>
    </row>
    <row r="12" spans="2:12" x14ac:dyDescent="0.25">
      <c r="B12" s="64"/>
      <c r="C12" s="64"/>
      <c r="D12" s="64"/>
      <c r="E12" s="66" t="s">
        <v>203</v>
      </c>
      <c r="F12" s="67"/>
      <c r="G12" s="61"/>
      <c r="H12" s="61"/>
      <c r="I12" s="61"/>
      <c r="J12" s="62"/>
      <c r="K12" s="62"/>
      <c r="L12" s="62"/>
    </row>
    <row r="13" spans="2:12" ht="25.5" x14ac:dyDescent="0.25">
      <c r="B13" s="68">
        <v>5</v>
      </c>
      <c r="C13" s="69"/>
      <c r="D13" s="69"/>
      <c r="E13" s="69"/>
      <c r="F13" s="70" t="s">
        <v>204</v>
      </c>
      <c r="G13" s="61"/>
      <c r="H13" s="61"/>
      <c r="I13" s="61"/>
      <c r="J13" s="62"/>
      <c r="K13" s="62"/>
      <c r="L13" s="62"/>
    </row>
    <row r="14" spans="2:12" ht="25.5" x14ac:dyDescent="0.25">
      <c r="B14" s="63"/>
      <c r="C14" s="63">
        <v>54</v>
      </c>
      <c r="D14" s="63"/>
      <c r="E14" s="63"/>
      <c r="F14" s="71" t="s">
        <v>205</v>
      </c>
      <c r="G14" s="61"/>
      <c r="H14" s="61"/>
      <c r="I14" s="72"/>
      <c r="J14" s="62"/>
      <c r="K14" s="62"/>
      <c r="L14" s="62"/>
    </row>
    <row r="15" spans="2:12" ht="63.75" x14ac:dyDescent="0.25">
      <c r="B15" s="63"/>
      <c r="C15" s="63"/>
      <c r="D15" s="63">
        <v>541</v>
      </c>
      <c r="E15" s="65"/>
      <c r="F15" s="65" t="s">
        <v>206</v>
      </c>
      <c r="G15" s="61"/>
      <c r="H15" s="61"/>
      <c r="I15" s="72"/>
      <c r="J15" s="62"/>
      <c r="K15" s="62"/>
      <c r="L15" s="62"/>
    </row>
    <row r="16" spans="2:12" ht="38.25" x14ac:dyDescent="0.25">
      <c r="B16" s="63"/>
      <c r="C16" s="63"/>
      <c r="D16" s="63"/>
      <c r="E16" s="65">
        <v>5413</v>
      </c>
      <c r="F16" s="65" t="s">
        <v>207</v>
      </c>
      <c r="G16" s="61"/>
      <c r="H16" s="61"/>
      <c r="I16" s="72"/>
      <c r="J16" s="62"/>
      <c r="K16" s="62"/>
      <c r="L16" s="62"/>
    </row>
    <row r="17" spans="2:12" x14ac:dyDescent="0.25">
      <c r="B17" s="73"/>
      <c r="C17" s="69"/>
      <c r="D17" s="69"/>
      <c r="E17" s="69"/>
      <c r="F17" s="70" t="s">
        <v>203</v>
      </c>
      <c r="G17" s="61"/>
      <c r="H17" s="61"/>
      <c r="I17" s="61"/>
      <c r="J17" s="62"/>
      <c r="K17" s="62"/>
      <c r="L17" s="62"/>
    </row>
    <row r="19" spans="2:12" x14ac:dyDescent="0.25">
      <c r="B19" s="75"/>
      <c r="C19" s="75"/>
      <c r="D19" s="75"/>
      <c r="E19" s="75"/>
      <c r="F19" s="75"/>
      <c r="G19" s="75"/>
      <c r="H19" s="75"/>
      <c r="I19" s="75"/>
      <c r="J19" s="75"/>
      <c r="K19" s="75"/>
      <c r="L19" s="75"/>
    </row>
    <row r="20" spans="2:12" x14ac:dyDescent="0.25">
      <c r="B20" s="75"/>
      <c r="C20" s="75"/>
      <c r="D20" s="75"/>
      <c r="E20" s="75"/>
      <c r="F20" s="75"/>
      <c r="G20" s="75"/>
      <c r="H20" s="75"/>
      <c r="I20" s="75"/>
      <c r="J20" s="75"/>
      <c r="K20" s="75"/>
      <c r="L20" s="75"/>
    </row>
    <row r="21" spans="2:12" x14ac:dyDescent="0.25">
      <c r="B21" s="75"/>
      <c r="C21" s="75"/>
      <c r="D21" s="75"/>
      <c r="E21" s="75"/>
      <c r="F21" s="75"/>
      <c r="G21" s="75"/>
      <c r="H21" s="75"/>
      <c r="I21" s="75"/>
      <c r="J21" s="75"/>
      <c r="K21" s="75"/>
      <c r="L21" s="75"/>
    </row>
  </sheetData>
  <mergeCells count="5">
    <mergeCell ref="B1:L1"/>
    <mergeCell ref="B3:L3"/>
    <mergeCell ref="B4:L4"/>
    <mergeCell ref="B6:F6"/>
    <mergeCell ref="B7:F7"/>
  </mergeCells>
  <pageMargins left="0.7" right="0.7" top="0.75" bottom="0.75" header="0.3" footer="0.3"/>
  <pageSetup paperSize="9" scale="77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00"/>
  <sheetViews>
    <sheetView view="pageBreakPreview" zoomScaleNormal="100" zoomScaleSheetLayoutView="100" workbookViewId="0">
      <selection activeCell="E35" sqref="E35"/>
    </sheetView>
  </sheetViews>
  <sheetFormatPr defaultRowHeight="15" x14ac:dyDescent="0.25"/>
  <cols>
    <col min="1" max="1" width="10.7109375" customWidth="1"/>
    <col min="2" max="2" width="26.42578125" customWidth="1"/>
    <col min="3" max="8" width="13.140625" customWidth="1"/>
  </cols>
  <sheetData>
    <row r="1" spans="2:8" ht="15.75" x14ac:dyDescent="0.25">
      <c r="B1" s="155" t="s">
        <v>175</v>
      </c>
      <c r="C1" s="145"/>
      <c r="D1" s="145"/>
      <c r="E1" s="145"/>
      <c r="F1" s="145"/>
      <c r="G1" s="145"/>
      <c r="H1" s="145"/>
    </row>
    <row r="2" spans="2:8" x14ac:dyDescent="0.25">
      <c r="B2" s="32"/>
      <c r="C2" s="32"/>
      <c r="D2" s="32"/>
      <c r="E2" s="32"/>
      <c r="F2" s="32"/>
      <c r="G2" s="32"/>
      <c r="H2" s="32"/>
    </row>
    <row r="3" spans="2:8" ht="51" x14ac:dyDescent="0.25">
      <c r="B3" s="24" t="s">
        <v>4</v>
      </c>
      <c r="C3" s="24" t="s">
        <v>41</v>
      </c>
      <c r="D3" s="24" t="s">
        <v>5</v>
      </c>
      <c r="E3" s="24" t="s">
        <v>6</v>
      </c>
      <c r="F3" s="24" t="s">
        <v>7</v>
      </c>
      <c r="G3" s="25" t="s">
        <v>8</v>
      </c>
      <c r="H3" s="25" t="s">
        <v>9</v>
      </c>
    </row>
    <row r="4" spans="2:8" x14ac:dyDescent="0.25">
      <c r="B4" s="25" t="s">
        <v>10</v>
      </c>
      <c r="C4" s="25" t="s">
        <v>11</v>
      </c>
      <c r="D4" s="25" t="s">
        <v>12</v>
      </c>
      <c r="E4" s="25" t="s">
        <v>13</v>
      </c>
      <c r="F4" s="25" t="s">
        <v>14</v>
      </c>
      <c r="G4" s="25" t="s">
        <v>15</v>
      </c>
      <c r="H4" s="25" t="s">
        <v>16</v>
      </c>
    </row>
    <row r="5" spans="2:8" x14ac:dyDescent="0.25">
      <c r="B5" s="52" t="s">
        <v>176</v>
      </c>
      <c r="C5" s="53">
        <v>0</v>
      </c>
      <c r="D5" s="53">
        <v>0</v>
      </c>
      <c r="E5" s="53">
        <v>0</v>
      </c>
      <c r="F5" s="53">
        <v>0</v>
      </c>
      <c r="G5" s="74"/>
      <c r="H5" s="74"/>
    </row>
    <row r="6" spans="2:8" x14ac:dyDescent="0.25">
      <c r="B6" s="32"/>
      <c r="C6" s="32"/>
      <c r="D6" s="32"/>
      <c r="E6" s="32"/>
      <c r="F6" s="32"/>
      <c r="G6" s="32"/>
      <c r="H6" s="32"/>
    </row>
    <row r="7" spans="2:8" x14ac:dyDescent="0.25">
      <c r="B7" s="52" t="s">
        <v>177</v>
      </c>
      <c r="C7" s="53">
        <v>0</v>
      </c>
      <c r="D7" s="53">
        <v>0</v>
      </c>
      <c r="E7" s="53">
        <v>0</v>
      </c>
      <c r="F7" s="53">
        <v>0</v>
      </c>
      <c r="G7" s="74"/>
      <c r="H7" s="74"/>
    </row>
    <row r="8" spans="2:8" x14ac:dyDescent="0.25">
      <c r="B8" s="32"/>
      <c r="C8" s="32"/>
      <c r="D8" s="32"/>
      <c r="E8" s="32"/>
      <c r="F8" s="32"/>
      <c r="G8" s="32"/>
      <c r="H8" s="32"/>
    </row>
    <row r="9" spans="2:8" x14ac:dyDescent="0.25">
      <c r="B9" s="32"/>
      <c r="C9" s="32"/>
      <c r="D9" s="32"/>
      <c r="E9" s="32"/>
      <c r="F9" s="32"/>
      <c r="G9" s="32"/>
      <c r="H9" s="32"/>
    </row>
    <row r="10" spans="2:8" x14ac:dyDescent="0.25">
      <c r="B10" s="32"/>
      <c r="C10" s="32"/>
      <c r="D10" s="32"/>
      <c r="E10" s="32"/>
      <c r="F10" s="32"/>
      <c r="G10" s="32"/>
      <c r="H10" s="32"/>
    </row>
    <row r="11" spans="2:8" x14ac:dyDescent="0.25">
      <c r="B11" s="32"/>
      <c r="C11" s="32"/>
      <c r="D11" s="32"/>
      <c r="E11" s="32"/>
      <c r="F11" s="32"/>
      <c r="G11" s="32"/>
      <c r="H11" s="32"/>
    </row>
    <row r="12" spans="2:8" x14ac:dyDescent="0.25">
      <c r="B12" s="32"/>
      <c r="C12" s="32"/>
      <c r="D12" s="32"/>
      <c r="E12" s="32"/>
      <c r="F12" s="32"/>
      <c r="G12" s="32"/>
      <c r="H12" s="32"/>
    </row>
    <row r="13" spans="2:8" x14ac:dyDescent="0.25">
      <c r="B13" s="32"/>
      <c r="C13" s="32"/>
      <c r="D13" s="32"/>
      <c r="E13" s="32"/>
      <c r="F13" s="32"/>
      <c r="G13" s="32"/>
      <c r="H13" s="32"/>
    </row>
    <row r="14" spans="2:8" x14ac:dyDescent="0.25">
      <c r="B14" s="32"/>
      <c r="C14" s="32"/>
      <c r="D14" s="32"/>
      <c r="E14" s="32"/>
      <c r="F14" s="32"/>
      <c r="G14" s="32"/>
      <c r="H14" s="32"/>
    </row>
    <row r="15" spans="2:8" x14ac:dyDescent="0.25">
      <c r="B15" s="1"/>
      <c r="C15" s="1"/>
      <c r="D15" s="1"/>
      <c r="E15" s="1"/>
      <c r="F15" s="1"/>
      <c r="G15" s="1"/>
      <c r="H15" s="1"/>
    </row>
    <row r="16" spans="2:8" x14ac:dyDescent="0.25">
      <c r="B16" s="1"/>
      <c r="C16" s="1"/>
      <c r="D16" s="1"/>
      <c r="E16" s="1"/>
      <c r="F16" s="1"/>
      <c r="G16" s="1"/>
      <c r="H16" s="1"/>
    </row>
    <row r="17" spans="2:8" x14ac:dyDescent="0.25">
      <c r="B17" s="1"/>
      <c r="C17" s="1"/>
      <c r="D17" s="1"/>
      <c r="E17" s="1"/>
      <c r="F17" s="1"/>
      <c r="G17" s="1"/>
      <c r="H17" s="1"/>
    </row>
    <row r="18" spans="2:8" x14ac:dyDescent="0.25">
      <c r="B18" s="1"/>
      <c r="C18" s="1"/>
      <c r="D18" s="1"/>
      <c r="E18" s="1"/>
      <c r="F18" s="1"/>
      <c r="G18" s="1"/>
      <c r="H18" s="1"/>
    </row>
    <row r="19" spans="2:8" x14ac:dyDescent="0.25">
      <c r="B19" s="1"/>
      <c r="C19" s="1"/>
      <c r="D19" s="1"/>
      <c r="E19" s="1"/>
      <c r="F19" s="1"/>
      <c r="G19" s="1"/>
      <c r="H19" s="1"/>
    </row>
    <row r="20" spans="2:8" x14ac:dyDescent="0.25">
      <c r="B20" s="1"/>
      <c r="C20" s="1"/>
      <c r="D20" s="1"/>
      <c r="E20" s="1"/>
      <c r="F20" s="1"/>
      <c r="G20" s="1"/>
      <c r="H20" s="1"/>
    </row>
    <row r="21" spans="2:8" x14ac:dyDescent="0.25">
      <c r="B21" s="1"/>
      <c r="C21" s="1"/>
      <c r="D21" s="1"/>
      <c r="E21" s="1"/>
      <c r="F21" s="1"/>
      <c r="G21" s="1"/>
      <c r="H21" s="1"/>
    </row>
    <row r="22" spans="2:8" x14ac:dyDescent="0.25">
      <c r="B22" s="1"/>
      <c r="C22" s="1"/>
      <c r="D22" s="1"/>
      <c r="E22" s="1"/>
      <c r="F22" s="1"/>
      <c r="G22" s="1"/>
      <c r="H22" s="1"/>
    </row>
    <row r="23" spans="2:8" x14ac:dyDescent="0.25">
      <c r="B23" s="1"/>
      <c r="C23" s="1"/>
      <c r="D23" s="1"/>
      <c r="E23" s="1"/>
      <c r="F23" s="1"/>
      <c r="G23" s="1"/>
      <c r="H23" s="1"/>
    </row>
    <row r="24" spans="2:8" x14ac:dyDescent="0.25">
      <c r="B24" s="1"/>
      <c r="C24" s="1"/>
      <c r="D24" s="1"/>
      <c r="E24" s="1"/>
      <c r="F24" s="1"/>
      <c r="G24" s="1"/>
      <c r="H24" s="1"/>
    </row>
    <row r="25" spans="2:8" x14ac:dyDescent="0.25">
      <c r="B25" s="1"/>
      <c r="C25" s="1"/>
      <c r="D25" s="1"/>
      <c r="E25" s="1"/>
      <c r="F25" s="1"/>
      <c r="G25" s="1"/>
      <c r="H25" s="1"/>
    </row>
    <row r="26" spans="2:8" x14ac:dyDescent="0.25">
      <c r="B26" s="1"/>
      <c r="C26" s="1"/>
      <c r="D26" s="1"/>
      <c r="E26" s="1"/>
      <c r="F26" s="1"/>
      <c r="G26" s="1"/>
      <c r="H26" s="1"/>
    </row>
    <row r="27" spans="2:8" x14ac:dyDescent="0.25">
      <c r="B27" s="1"/>
      <c r="C27" s="1"/>
      <c r="D27" s="1"/>
      <c r="E27" s="1"/>
      <c r="F27" s="1"/>
      <c r="G27" s="1"/>
      <c r="H27" s="1"/>
    </row>
    <row r="28" spans="2:8" x14ac:dyDescent="0.25">
      <c r="B28" s="1"/>
      <c r="C28" s="1"/>
      <c r="D28" s="1"/>
      <c r="E28" s="1"/>
      <c r="F28" s="1"/>
      <c r="G28" s="1"/>
      <c r="H28" s="1"/>
    </row>
    <row r="29" spans="2:8" x14ac:dyDescent="0.25">
      <c r="B29" s="1"/>
      <c r="C29" s="1"/>
      <c r="D29" s="1"/>
      <c r="E29" s="1"/>
      <c r="F29" s="1"/>
      <c r="G29" s="1"/>
      <c r="H29" s="1"/>
    </row>
    <row r="30" spans="2:8" x14ac:dyDescent="0.25">
      <c r="B30" s="1"/>
      <c r="C30" s="1"/>
      <c r="D30" s="1"/>
      <c r="E30" s="1"/>
      <c r="F30" s="1"/>
      <c r="G30" s="1"/>
      <c r="H30" s="1"/>
    </row>
    <row r="31" spans="2:8" x14ac:dyDescent="0.25">
      <c r="B31" s="1"/>
      <c r="C31" s="1"/>
      <c r="D31" s="1"/>
      <c r="E31" s="1"/>
      <c r="F31" s="1"/>
      <c r="G31" s="1"/>
      <c r="H31" s="1"/>
    </row>
    <row r="32" spans="2:8" x14ac:dyDescent="0.25">
      <c r="B32" s="1"/>
      <c r="C32" s="1"/>
      <c r="D32" s="1"/>
      <c r="E32" s="1"/>
      <c r="F32" s="1"/>
      <c r="G32" s="1"/>
      <c r="H32" s="1"/>
    </row>
    <row r="33" spans="2:8" x14ac:dyDescent="0.25">
      <c r="B33" s="1"/>
      <c r="C33" s="1"/>
      <c r="D33" s="1"/>
      <c r="E33" s="1"/>
      <c r="F33" s="1"/>
      <c r="G33" s="1"/>
      <c r="H33" s="1"/>
    </row>
    <row r="34" spans="2:8" x14ac:dyDescent="0.25">
      <c r="B34" s="1"/>
      <c r="C34" s="1"/>
      <c r="D34" s="1"/>
      <c r="E34" s="1"/>
      <c r="F34" s="1"/>
      <c r="G34" s="1"/>
      <c r="H34" s="1"/>
    </row>
    <row r="35" spans="2:8" x14ac:dyDescent="0.25">
      <c r="B35" s="1"/>
      <c r="C35" s="1"/>
      <c r="D35" s="1"/>
      <c r="E35" s="1"/>
      <c r="F35" s="1"/>
      <c r="G35" s="1"/>
      <c r="H35" s="1"/>
    </row>
    <row r="36" spans="2:8" x14ac:dyDescent="0.25">
      <c r="B36" s="1"/>
      <c r="C36" s="1"/>
      <c r="D36" s="1"/>
      <c r="E36" s="1"/>
      <c r="F36" s="1"/>
      <c r="G36" s="1"/>
      <c r="H36" s="1"/>
    </row>
    <row r="37" spans="2:8" x14ac:dyDescent="0.25">
      <c r="B37" s="1"/>
      <c r="C37" s="1"/>
      <c r="D37" s="1"/>
      <c r="E37" s="1"/>
      <c r="F37" s="1"/>
      <c r="G37" s="1"/>
      <c r="H37" s="1"/>
    </row>
    <row r="38" spans="2:8" x14ac:dyDescent="0.25">
      <c r="B38" s="1"/>
      <c r="C38" s="1"/>
      <c r="D38" s="1"/>
      <c r="E38" s="1"/>
      <c r="F38" s="1"/>
      <c r="G38" s="1"/>
      <c r="H38" s="1"/>
    </row>
    <row r="39" spans="2:8" x14ac:dyDescent="0.25">
      <c r="B39" s="1"/>
      <c r="C39" s="1"/>
      <c r="D39" s="1"/>
      <c r="E39" s="1"/>
      <c r="F39" s="1"/>
      <c r="G39" s="1"/>
      <c r="H39" s="1"/>
    </row>
    <row r="40" spans="2:8" x14ac:dyDescent="0.25">
      <c r="B40" s="1"/>
      <c r="C40" s="1"/>
      <c r="D40" s="1"/>
      <c r="E40" s="1"/>
      <c r="F40" s="1"/>
      <c r="G40" s="1"/>
      <c r="H40" s="1"/>
    </row>
    <row r="41" spans="2:8" x14ac:dyDescent="0.25">
      <c r="B41" s="1"/>
      <c r="C41" s="1"/>
      <c r="D41" s="1"/>
      <c r="E41" s="1"/>
      <c r="F41" s="1"/>
      <c r="G41" s="1"/>
      <c r="H41" s="1"/>
    </row>
    <row r="42" spans="2:8" x14ac:dyDescent="0.25">
      <c r="B42" s="1"/>
      <c r="C42" s="1"/>
      <c r="D42" s="1"/>
      <c r="E42" s="1"/>
      <c r="F42" s="1"/>
      <c r="G42" s="1"/>
      <c r="H42" s="1"/>
    </row>
    <row r="43" spans="2:8" x14ac:dyDescent="0.25">
      <c r="B43" s="1"/>
      <c r="C43" s="1"/>
      <c r="D43" s="1"/>
      <c r="E43" s="1"/>
      <c r="F43" s="1"/>
      <c r="G43" s="1"/>
      <c r="H43" s="1"/>
    </row>
    <row r="44" spans="2:8" x14ac:dyDescent="0.25">
      <c r="B44" s="1"/>
      <c r="C44" s="1"/>
      <c r="D44" s="1"/>
      <c r="E44" s="1"/>
      <c r="F44" s="1"/>
      <c r="G44" s="1"/>
      <c r="H44" s="1"/>
    </row>
    <row r="45" spans="2:8" x14ac:dyDescent="0.25">
      <c r="B45" s="1"/>
      <c r="C45" s="1"/>
      <c r="D45" s="1"/>
      <c r="E45" s="1"/>
      <c r="F45" s="1"/>
      <c r="G45" s="1"/>
      <c r="H45" s="1"/>
    </row>
    <row r="46" spans="2:8" x14ac:dyDescent="0.25">
      <c r="B46" s="1"/>
      <c r="C46" s="1"/>
      <c r="D46" s="1"/>
      <c r="E46" s="1"/>
      <c r="F46" s="1"/>
      <c r="G46" s="1"/>
      <c r="H46" s="1"/>
    </row>
    <row r="47" spans="2:8" x14ac:dyDescent="0.25">
      <c r="B47" s="1"/>
      <c r="C47" s="1"/>
      <c r="D47" s="1"/>
      <c r="E47" s="1"/>
      <c r="F47" s="1"/>
      <c r="G47" s="1"/>
      <c r="H47" s="1"/>
    </row>
    <row r="48" spans="2:8" x14ac:dyDescent="0.25">
      <c r="B48" s="1"/>
      <c r="C48" s="1"/>
      <c r="D48" s="1"/>
      <c r="E48" s="1"/>
      <c r="F48" s="1"/>
      <c r="G48" s="1"/>
      <c r="H48" s="1"/>
    </row>
    <row r="49" spans="2:8" x14ac:dyDescent="0.25">
      <c r="B49" s="1"/>
      <c r="C49" s="1"/>
      <c r="D49" s="1"/>
      <c r="E49" s="1"/>
      <c r="F49" s="1"/>
      <c r="G49" s="1"/>
      <c r="H49" s="1"/>
    </row>
    <row r="50" spans="2:8" x14ac:dyDescent="0.25">
      <c r="B50" s="1"/>
      <c r="C50" s="1"/>
      <c r="D50" s="1"/>
      <c r="E50" s="1"/>
      <c r="F50" s="1"/>
      <c r="G50" s="1"/>
      <c r="H50" s="1"/>
    </row>
    <row r="51" spans="2:8" x14ac:dyDescent="0.25">
      <c r="B51" s="1"/>
      <c r="C51" s="1"/>
      <c r="D51" s="1"/>
      <c r="E51" s="1"/>
      <c r="F51" s="1"/>
      <c r="G51" s="1"/>
      <c r="H51" s="1"/>
    </row>
    <row r="52" spans="2:8" x14ac:dyDescent="0.25">
      <c r="B52" s="1"/>
      <c r="C52" s="1"/>
      <c r="D52" s="1"/>
      <c r="E52" s="1"/>
      <c r="F52" s="1"/>
      <c r="G52" s="1"/>
      <c r="H52" s="1"/>
    </row>
    <row r="53" spans="2:8" x14ac:dyDescent="0.25">
      <c r="B53" s="1"/>
      <c r="C53" s="1"/>
      <c r="D53" s="1"/>
      <c r="E53" s="1"/>
      <c r="F53" s="1"/>
      <c r="G53" s="1"/>
      <c r="H53" s="1"/>
    </row>
    <row r="54" spans="2:8" x14ac:dyDescent="0.25">
      <c r="B54" s="1"/>
      <c r="C54" s="1"/>
      <c r="D54" s="1"/>
      <c r="E54" s="1"/>
      <c r="F54" s="1"/>
      <c r="G54" s="1"/>
      <c r="H54" s="1"/>
    </row>
    <row r="55" spans="2:8" x14ac:dyDescent="0.25">
      <c r="B55" s="1"/>
      <c r="C55" s="1"/>
      <c r="D55" s="1"/>
      <c r="E55" s="1"/>
      <c r="F55" s="1"/>
      <c r="G55" s="1"/>
      <c r="H55" s="1"/>
    </row>
    <row r="56" spans="2:8" x14ac:dyDescent="0.25">
      <c r="B56" s="1"/>
      <c r="C56" s="1"/>
      <c r="D56" s="1"/>
      <c r="E56" s="1"/>
      <c r="F56" s="1"/>
      <c r="G56" s="1"/>
      <c r="H56" s="1"/>
    </row>
    <row r="57" spans="2:8" x14ac:dyDescent="0.25">
      <c r="B57" s="1"/>
      <c r="C57" s="1"/>
      <c r="D57" s="1"/>
      <c r="E57" s="1"/>
      <c r="F57" s="1"/>
      <c r="G57" s="1"/>
      <c r="H57" s="1"/>
    </row>
    <row r="58" spans="2:8" x14ac:dyDescent="0.25">
      <c r="B58" s="1"/>
      <c r="C58" s="1"/>
      <c r="D58" s="1"/>
      <c r="E58" s="1"/>
      <c r="F58" s="1"/>
      <c r="G58" s="1"/>
      <c r="H58" s="1"/>
    </row>
    <row r="59" spans="2:8" x14ac:dyDescent="0.25">
      <c r="B59" s="1"/>
      <c r="C59" s="1"/>
      <c r="D59" s="1"/>
      <c r="E59" s="1"/>
      <c r="F59" s="1"/>
      <c r="G59" s="1"/>
      <c r="H59" s="1"/>
    </row>
    <row r="60" spans="2:8" x14ac:dyDescent="0.25">
      <c r="B60" s="1"/>
      <c r="C60" s="1"/>
      <c r="D60" s="1"/>
      <c r="E60" s="1"/>
      <c r="F60" s="1"/>
      <c r="G60" s="1"/>
      <c r="H60" s="1"/>
    </row>
    <row r="61" spans="2:8" x14ac:dyDescent="0.25">
      <c r="B61" s="1"/>
      <c r="C61" s="1"/>
      <c r="D61" s="1"/>
      <c r="E61" s="1"/>
      <c r="F61" s="1"/>
      <c r="G61" s="1"/>
      <c r="H61" s="1"/>
    </row>
    <row r="62" spans="2:8" x14ac:dyDescent="0.25">
      <c r="B62" s="1"/>
      <c r="C62" s="1"/>
      <c r="D62" s="1"/>
      <c r="E62" s="1"/>
      <c r="F62" s="1"/>
      <c r="G62" s="1"/>
      <c r="H62" s="1"/>
    </row>
    <row r="63" spans="2:8" x14ac:dyDescent="0.25">
      <c r="B63" s="1"/>
      <c r="C63" s="1"/>
      <c r="D63" s="1"/>
      <c r="E63" s="1"/>
      <c r="F63" s="1"/>
      <c r="G63" s="1"/>
      <c r="H63" s="1"/>
    </row>
    <row r="64" spans="2:8" x14ac:dyDescent="0.25">
      <c r="B64" s="1"/>
      <c r="C64" s="1"/>
      <c r="D64" s="1"/>
      <c r="E64" s="1"/>
      <c r="F64" s="1"/>
      <c r="G64" s="1"/>
      <c r="H64" s="1"/>
    </row>
    <row r="65" spans="2:8" x14ac:dyDescent="0.25">
      <c r="B65" s="1"/>
      <c r="C65" s="1"/>
      <c r="D65" s="1"/>
      <c r="E65" s="1"/>
      <c r="F65" s="1"/>
      <c r="G65" s="1"/>
      <c r="H65" s="1"/>
    </row>
    <row r="66" spans="2:8" x14ac:dyDescent="0.25">
      <c r="B66" s="1"/>
      <c r="C66" s="1"/>
      <c r="D66" s="1"/>
      <c r="E66" s="1"/>
      <c r="F66" s="1"/>
      <c r="G66" s="1"/>
      <c r="H66" s="1"/>
    </row>
    <row r="67" spans="2:8" x14ac:dyDescent="0.25">
      <c r="B67" s="1"/>
      <c r="C67" s="1"/>
      <c r="D67" s="1"/>
      <c r="E67" s="1"/>
      <c r="F67" s="1"/>
      <c r="G67" s="1"/>
      <c r="H67" s="1"/>
    </row>
    <row r="68" spans="2:8" x14ac:dyDescent="0.25">
      <c r="B68" s="1"/>
      <c r="C68" s="1"/>
      <c r="D68" s="1"/>
      <c r="E68" s="1"/>
      <c r="F68" s="1"/>
      <c r="G68" s="1"/>
      <c r="H68" s="1"/>
    </row>
    <row r="69" spans="2:8" x14ac:dyDescent="0.25">
      <c r="B69" s="1"/>
      <c r="C69" s="1"/>
      <c r="D69" s="1"/>
      <c r="E69" s="1"/>
      <c r="F69" s="1"/>
      <c r="G69" s="1"/>
      <c r="H69" s="1"/>
    </row>
    <row r="70" spans="2:8" x14ac:dyDescent="0.25">
      <c r="B70" s="1"/>
      <c r="C70" s="1"/>
      <c r="D70" s="1"/>
      <c r="E70" s="1"/>
      <c r="F70" s="1"/>
      <c r="G70" s="1"/>
      <c r="H70" s="1"/>
    </row>
    <row r="71" spans="2:8" x14ac:dyDescent="0.25">
      <c r="B71" s="1"/>
      <c r="C71" s="1"/>
      <c r="D71" s="1"/>
      <c r="E71" s="1"/>
      <c r="F71" s="1"/>
      <c r="G71" s="1"/>
      <c r="H71" s="1"/>
    </row>
    <row r="72" spans="2:8" x14ac:dyDescent="0.25">
      <c r="B72" s="1"/>
      <c r="C72" s="1"/>
      <c r="D72" s="1"/>
      <c r="E72" s="1"/>
      <c r="F72" s="1"/>
      <c r="G72" s="1"/>
      <c r="H72" s="1"/>
    </row>
    <row r="73" spans="2:8" x14ac:dyDescent="0.25">
      <c r="B73" s="1"/>
      <c r="C73" s="1"/>
      <c r="D73" s="1"/>
      <c r="E73" s="1"/>
      <c r="F73" s="1"/>
      <c r="G73" s="1"/>
      <c r="H73" s="1"/>
    </row>
    <row r="74" spans="2:8" x14ac:dyDescent="0.25">
      <c r="B74" s="1"/>
      <c r="C74" s="1"/>
      <c r="D74" s="1"/>
      <c r="E74" s="1"/>
      <c r="F74" s="1"/>
      <c r="G74" s="1"/>
      <c r="H74" s="1"/>
    </row>
    <row r="75" spans="2:8" x14ac:dyDescent="0.25">
      <c r="B75" s="1"/>
      <c r="C75" s="1"/>
      <c r="D75" s="1"/>
      <c r="E75" s="1"/>
      <c r="F75" s="1"/>
      <c r="G75" s="1"/>
      <c r="H75" s="1"/>
    </row>
    <row r="76" spans="2:8" x14ac:dyDescent="0.25">
      <c r="B76" s="1"/>
      <c r="C76" s="1"/>
      <c r="D76" s="1"/>
      <c r="E76" s="1"/>
      <c r="F76" s="1"/>
      <c r="G76" s="1"/>
      <c r="H76" s="1"/>
    </row>
    <row r="77" spans="2:8" x14ac:dyDescent="0.25">
      <c r="B77" s="1"/>
      <c r="C77" s="1"/>
      <c r="D77" s="1"/>
      <c r="E77" s="1"/>
      <c r="F77" s="1"/>
      <c r="G77" s="1"/>
      <c r="H77" s="1"/>
    </row>
    <row r="78" spans="2:8" x14ac:dyDescent="0.25">
      <c r="B78" s="1"/>
      <c r="C78" s="1"/>
      <c r="D78" s="1"/>
      <c r="E78" s="1"/>
      <c r="F78" s="1"/>
      <c r="G78" s="1"/>
      <c r="H78" s="1"/>
    </row>
    <row r="79" spans="2:8" x14ac:dyDescent="0.25">
      <c r="B79" s="1"/>
      <c r="C79" s="1"/>
      <c r="D79" s="1"/>
      <c r="E79" s="1"/>
      <c r="F79" s="1"/>
      <c r="G79" s="1"/>
      <c r="H79" s="1"/>
    </row>
    <row r="80" spans="2:8" x14ac:dyDescent="0.25">
      <c r="B80" s="1"/>
      <c r="C80" s="1"/>
      <c r="D80" s="1"/>
      <c r="E80" s="1"/>
      <c r="F80" s="1"/>
      <c r="G80" s="1"/>
      <c r="H80" s="1"/>
    </row>
    <row r="81" spans="2:8" x14ac:dyDescent="0.25">
      <c r="B81" s="1"/>
      <c r="C81" s="1"/>
      <c r="D81" s="1"/>
      <c r="E81" s="1"/>
      <c r="F81" s="1"/>
      <c r="G81" s="1"/>
      <c r="H81" s="1"/>
    </row>
    <row r="82" spans="2:8" x14ac:dyDescent="0.25">
      <c r="B82" s="1"/>
      <c r="C82" s="1"/>
      <c r="D82" s="1"/>
      <c r="E82" s="1"/>
      <c r="F82" s="1"/>
      <c r="G82" s="1"/>
      <c r="H82" s="1"/>
    </row>
    <row r="83" spans="2:8" x14ac:dyDescent="0.25">
      <c r="B83" s="1"/>
      <c r="C83" s="1"/>
      <c r="D83" s="1"/>
      <c r="E83" s="1"/>
      <c r="F83" s="1"/>
      <c r="G83" s="1"/>
      <c r="H83" s="1"/>
    </row>
    <row r="84" spans="2:8" x14ac:dyDescent="0.25">
      <c r="B84" s="1"/>
      <c r="C84" s="1"/>
      <c r="D84" s="1"/>
      <c r="E84" s="1"/>
      <c r="F84" s="1"/>
      <c r="G84" s="1"/>
      <c r="H84" s="1"/>
    </row>
    <row r="85" spans="2:8" x14ac:dyDescent="0.25">
      <c r="B85" s="1"/>
      <c r="C85" s="1"/>
      <c r="D85" s="1"/>
      <c r="E85" s="1"/>
      <c r="F85" s="1"/>
      <c r="G85" s="1"/>
      <c r="H85" s="1"/>
    </row>
    <row r="86" spans="2:8" x14ac:dyDescent="0.25">
      <c r="B86" s="1"/>
      <c r="C86" s="1"/>
      <c r="D86" s="1"/>
      <c r="E86" s="1"/>
      <c r="F86" s="1"/>
      <c r="G86" s="1"/>
      <c r="H86" s="1"/>
    </row>
    <row r="87" spans="2:8" x14ac:dyDescent="0.25">
      <c r="B87" s="1"/>
      <c r="C87" s="1"/>
      <c r="D87" s="1"/>
      <c r="E87" s="1"/>
      <c r="F87" s="1"/>
      <c r="G87" s="1"/>
      <c r="H87" s="1"/>
    </row>
    <row r="88" spans="2:8" x14ac:dyDescent="0.25">
      <c r="B88" s="1"/>
      <c r="C88" s="1"/>
      <c r="D88" s="1"/>
      <c r="E88" s="1"/>
      <c r="F88" s="1"/>
      <c r="G88" s="1"/>
      <c r="H88" s="1"/>
    </row>
    <row r="89" spans="2:8" x14ac:dyDescent="0.25">
      <c r="B89" s="1"/>
      <c r="C89" s="1"/>
      <c r="D89" s="1"/>
      <c r="E89" s="1"/>
      <c r="F89" s="1"/>
      <c r="G89" s="1"/>
      <c r="H89" s="1"/>
    </row>
    <row r="90" spans="2:8" x14ac:dyDescent="0.25">
      <c r="B90" s="1"/>
      <c r="C90" s="1"/>
      <c r="D90" s="1"/>
      <c r="E90" s="1"/>
      <c r="F90" s="1"/>
      <c r="G90" s="1"/>
      <c r="H90" s="1"/>
    </row>
    <row r="91" spans="2:8" x14ac:dyDescent="0.25">
      <c r="B91" s="1"/>
      <c r="C91" s="1"/>
      <c r="D91" s="1"/>
      <c r="E91" s="1"/>
      <c r="F91" s="1"/>
      <c r="G91" s="1"/>
      <c r="H91" s="1"/>
    </row>
    <row r="92" spans="2:8" x14ac:dyDescent="0.25">
      <c r="B92" s="1"/>
      <c r="C92" s="1"/>
      <c r="D92" s="1"/>
      <c r="E92" s="1"/>
      <c r="F92" s="1"/>
      <c r="G92" s="1"/>
      <c r="H92" s="1"/>
    </row>
    <row r="93" spans="2:8" x14ac:dyDescent="0.25">
      <c r="B93" s="1"/>
      <c r="C93" s="1"/>
      <c r="D93" s="1"/>
      <c r="E93" s="1"/>
      <c r="F93" s="1"/>
      <c r="G93" s="1"/>
      <c r="H93" s="1"/>
    </row>
    <row r="94" spans="2:8" x14ac:dyDescent="0.25">
      <c r="B94" s="1"/>
      <c r="C94" s="1"/>
      <c r="D94" s="1"/>
      <c r="E94" s="1"/>
      <c r="F94" s="1"/>
      <c r="G94" s="1"/>
      <c r="H94" s="1"/>
    </row>
    <row r="95" spans="2:8" x14ac:dyDescent="0.25">
      <c r="B95" s="1"/>
      <c r="C95" s="1"/>
      <c r="D95" s="1"/>
      <c r="E95" s="1"/>
      <c r="F95" s="1"/>
      <c r="G95" s="1"/>
      <c r="H95" s="1"/>
    </row>
    <row r="96" spans="2:8" x14ac:dyDescent="0.25">
      <c r="B96" s="1"/>
      <c r="C96" s="1"/>
      <c r="D96" s="1"/>
      <c r="E96" s="1"/>
      <c r="F96" s="1"/>
      <c r="G96" s="1"/>
      <c r="H96" s="1"/>
    </row>
    <row r="97" spans="2:8" x14ac:dyDescent="0.25">
      <c r="B97" s="1"/>
      <c r="C97" s="1"/>
      <c r="D97" s="1"/>
      <c r="E97" s="1"/>
      <c r="F97" s="1"/>
      <c r="G97" s="1"/>
      <c r="H97" s="1"/>
    </row>
    <row r="98" spans="2:8" x14ac:dyDescent="0.25">
      <c r="B98" s="1"/>
      <c r="C98" s="1"/>
      <c r="D98" s="1"/>
      <c r="E98" s="1"/>
      <c r="F98" s="1"/>
      <c r="G98" s="1"/>
      <c r="H98" s="1"/>
    </row>
    <row r="99" spans="2:8" x14ac:dyDescent="0.25">
      <c r="B99" s="1"/>
      <c r="C99" s="1"/>
      <c r="D99" s="1"/>
      <c r="E99" s="1"/>
      <c r="F99" s="1"/>
      <c r="G99" s="1"/>
      <c r="H99" s="1"/>
    </row>
    <row r="100" spans="2:8" x14ac:dyDescent="0.25">
      <c r="B100" s="1"/>
      <c r="C100" s="1"/>
      <c r="D100" s="1"/>
      <c r="E100" s="1"/>
      <c r="F100" s="1"/>
      <c r="G100" s="1"/>
      <c r="H100" s="1"/>
    </row>
  </sheetData>
  <mergeCells count="1">
    <mergeCell ref="B1:H1"/>
  </mergeCells>
  <pageMargins left="0.7" right="0.7" top="0.75" bottom="0.75" header="0.3" footer="0.3"/>
  <pageSetup paperSize="9" scale="75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B1:M283"/>
  <sheetViews>
    <sheetView view="pageBreakPreview" topLeftCell="A4" zoomScaleNormal="100" zoomScaleSheetLayoutView="100" workbookViewId="0">
      <selection activeCell="B6" sqref="B6:K223"/>
    </sheetView>
  </sheetViews>
  <sheetFormatPr defaultRowHeight="15" x14ac:dyDescent="0.25"/>
  <cols>
    <col min="1" max="1" width="3.7109375" style="33" customWidth="1"/>
    <col min="2" max="2" width="6.5703125" style="33" customWidth="1"/>
    <col min="3" max="3" width="15.85546875" style="33" customWidth="1"/>
    <col min="4" max="4" width="11" style="33" customWidth="1"/>
    <col min="5" max="5" width="17.42578125" style="33" customWidth="1"/>
    <col min="6" max="6" width="3.7109375" style="33" customWidth="1"/>
    <col min="7" max="7" width="7.42578125" style="107" customWidth="1"/>
    <col min="8" max="8" width="27.5703125" style="33" customWidth="1"/>
    <col min="9" max="10" width="11.7109375" style="105" bestFit="1" customWidth="1"/>
    <col min="11" max="11" width="12.7109375" style="105" bestFit="1" customWidth="1"/>
    <col min="12" max="12" width="8.5703125" style="106" customWidth="1"/>
    <col min="13" max="13" width="24.28515625" style="33" customWidth="1"/>
    <col min="14" max="15" width="9.140625" style="33"/>
    <col min="16" max="16" width="38.42578125" style="33" bestFit="1" customWidth="1"/>
    <col min="17" max="16384" width="9.140625" style="33"/>
  </cols>
  <sheetData>
    <row r="1" spans="2:13" ht="18" x14ac:dyDescent="0.25">
      <c r="B1" s="56"/>
      <c r="C1" s="56"/>
      <c r="D1" s="56"/>
      <c r="E1" s="56"/>
      <c r="F1" s="56"/>
      <c r="G1" s="76"/>
      <c r="H1" s="56"/>
      <c r="I1" s="77"/>
      <c r="J1" s="77"/>
      <c r="K1" s="77"/>
      <c r="L1" s="78"/>
      <c r="M1" s="57"/>
    </row>
    <row r="2" spans="2:13" ht="18" customHeight="1" x14ac:dyDescent="0.25">
      <c r="B2" s="156" t="s">
        <v>208</v>
      </c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79"/>
    </row>
    <row r="3" spans="2:13" ht="18" x14ac:dyDescent="0.25">
      <c r="B3" s="56"/>
      <c r="C3" s="56"/>
      <c r="D3" s="56"/>
      <c r="E3" s="56"/>
      <c r="F3" s="56"/>
      <c r="G3" s="76"/>
      <c r="H3" s="56"/>
      <c r="I3" s="77"/>
      <c r="J3" s="77"/>
      <c r="K3" s="77"/>
      <c r="L3" s="78"/>
      <c r="M3" s="57"/>
    </row>
    <row r="4" spans="2:13" ht="15.75" x14ac:dyDescent="0.25">
      <c r="B4" s="160" t="s">
        <v>209</v>
      </c>
      <c r="C4" s="160"/>
      <c r="D4" s="160"/>
      <c r="E4" s="160"/>
      <c r="F4" s="160"/>
      <c r="G4" s="160"/>
      <c r="H4" s="160"/>
      <c r="I4" s="160"/>
      <c r="J4" s="160"/>
      <c r="K4" s="160"/>
      <c r="L4" s="160"/>
    </row>
    <row r="5" spans="2:13" ht="18" x14ac:dyDescent="0.25">
      <c r="B5" s="56"/>
      <c r="C5" s="56"/>
      <c r="D5" s="56"/>
      <c r="E5" s="56"/>
      <c r="F5" s="56"/>
      <c r="G5" s="76"/>
      <c r="H5" s="56"/>
      <c r="I5" s="77"/>
      <c r="J5" s="77"/>
      <c r="K5" s="77"/>
      <c r="L5" s="78"/>
    </row>
    <row r="6" spans="2:13" ht="51" x14ac:dyDescent="0.25">
      <c r="B6" s="161" t="s">
        <v>4</v>
      </c>
      <c r="C6" s="161"/>
      <c r="D6" s="161"/>
      <c r="E6" s="161"/>
      <c r="F6" s="161"/>
      <c r="G6" s="161"/>
      <c r="H6" s="161"/>
      <c r="I6" s="80" t="s">
        <v>210</v>
      </c>
      <c r="J6" s="80" t="s">
        <v>211</v>
      </c>
      <c r="K6" s="80" t="s">
        <v>212</v>
      </c>
      <c r="L6" s="81" t="s">
        <v>9</v>
      </c>
    </row>
    <row r="7" spans="2:13" s="84" customFormat="1" ht="11.25" x14ac:dyDescent="0.2">
      <c r="B7" s="162">
        <v>1</v>
      </c>
      <c r="C7" s="162"/>
      <c r="D7" s="162"/>
      <c r="E7" s="162"/>
      <c r="F7" s="162"/>
      <c r="G7" s="162"/>
      <c r="H7" s="162"/>
      <c r="I7" s="82">
        <v>2</v>
      </c>
      <c r="J7" s="82">
        <v>3</v>
      </c>
      <c r="K7" s="82">
        <v>4</v>
      </c>
      <c r="L7" s="83" t="s">
        <v>185</v>
      </c>
    </row>
    <row r="8" spans="2:13" ht="30" customHeight="1" x14ac:dyDescent="0.25">
      <c r="B8" s="163" t="s">
        <v>213</v>
      </c>
      <c r="C8" s="163"/>
      <c r="D8" s="163"/>
      <c r="E8" s="163"/>
      <c r="F8" s="163"/>
      <c r="G8" s="163"/>
      <c r="H8" s="85" t="s">
        <v>214</v>
      </c>
      <c r="I8" s="86"/>
      <c r="J8" s="86"/>
      <c r="K8" s="86"/>
      <c r="L8" s="87"/>
    </row>
    <row r="9" spans="2:13" ht="48" customHeight="1" x14ac:dyDescent="0.25">
      <c r="B9" s="88" t="s">
        <v>215</v>
      </c>
      <c r="C9" s="85" t="s">
        <v>216</v>
      </c>
      <c r="D9" s="85" t="s">
        <v>217</v>
      </c>
      <c r="E9" s="85" t="s">
        <v>218</v>
      </c>
      <c r="F9" s="85" t="s">
        <v>219</v>
      </c>
      <c r="G9" s="88" t="s">
        <v>220</v>
      </c>
      <c r="H9" s="89" t="s">
        <v>221</v>
      </c>
      <c r="I9" s="90"/>
      <c r="J9" s="90"/>
      <c r="K9" s="90"/>
      <c r="L9" s="91"/>
    </row>
    <row r="10" spans="2:13" ht="15" hidden="1" customHeight="1" x14ac:dyDescent="0.25">
      <c r="B10" s="92" t="s">
        <v>222</v>
      </c>
      <c r="C10" s="92" t="s">
        <v>186</v>
      </c>
      <c r="D10" s="92" t="s">
        <v>223</v>
      </c>
      <c r="E10" s="92" t="s">
        <v>187</v>
      </c>
      <c r="F10" s="92" t="s">
        <v>224</v>
      </c>
      <c r="G10" s="92" t="s">
        <v>79</v>
      </c>
      <c r="H10" s="92" t="s">
        <v>290</v>
      </c>
      <c r="I10" s="93">
        <v>2184000</v>
      </c>
      <c r="J10" s="93">
        <v>2184000</v>
      </c>
      <c r="K10" s="93">
        <v>2726121</v>
      </c>
      <c r="L10" s="94">
        <f>K10/I10</f>
        <v>1.2482239010989011</v>
      </c>
    </row>
    <row r="11" spans="2:13" ht="15" hidden="1" customHeight="1" x14ac:dyDescent="0.25">
      <c r="B11" s="92" t="s">
        <v>222</v>
      </c>
      <c r="C11" s="92" t="s">
        <v>186</v>
      </c>
      <c r="D11" s="92" t="s">
        <v>223</v>
      </c>
      <c r="E11" s="92" t="s">
        <v>187</v>
      </c>
      <c r="F11" s="92" t="s">
        <v>224</v>
      </c>
      <c r="G11" s="92" t="s">
        <v>81</v>
      </c>
      <c r="H11" s="92" t="s">
        <v>82</v>
      </c>
      <c r="I11" s="93">
        <v>348000</v>
      </c>
      <c r="J11" s="93">
        <v>348000</v>
      </c>
      <c r="K11" s="93">
        <v>387746.17</v>
      </c>
      <c r="L11" s="94">
        <f t="shared" ref="L11:L66" si="0">K11/I11</f>
        <v>1.1142131321839079</v>
      </c>
    </row>
    <row r="12" spans="2:13" ht="15" hidden="1" customHeight="1" x14ac:dyDescent="0.25">
      <c r="B12" s="95" t="s">
        <v>222</v>
      </c>
      <c r="C12" s="95" t="s">
        <v>186</v>
      </c>
      <c r="D12" s="95" t="s">
        <v>223</v>
      </c>
      <c r="E12" s="95" t="s">
        <v>187</v>
      </c>
      <c r="F12" s="95" t="s">
        <v>224</v>
      </c>
      <c r="G12" s="95" t="s">
        <v>77</v>
      </c>
      <c r="H12" s="95" t="s">
        <v>78</v>
      </c>
      <c r="I12" s="96"/>
      <c r="J12" s="96"/>
      <c r="K12" s="96">
        <v>3113867.17</v>
      </c>
      <c r="L12" s="97" t="e">
        <f t="shared" si="0"/>
        <v>#DIV/0!</v>
      </c>
    </row>
    <row r="13" spans="2:13" ht="15" hidden="1" customHeight="1" x14ac:dyDescent="0.25">
      <c r="B13" s="92" t="s">
        <v>222</v>
      </c>
      <c r="C13" s="92" t="s">
        <v>186</v>
      </c>
      <c r="D13" s="92" t="s">
        <v>223</v>
      </c>
      <c r="E13" s="92" t="s">
        <v>187</v>
      </c>
      <c r="F13" s="92" t="s">
        <v>224</v>
      </c>
      <c r="G13" s="92" t="s">
        <v>85</v>
      </c>
      <c r="H13" s="92" t="s">
        <v>84</v>
      </c>
      <c r="I13" s="93">
        <v>100000</v>
      </c>
      <c r="J13" s="93">
        <v>100000</v>
      </c>
      <c r="K13" s="93">
        <v>131378.6</v>
      </c>
      <c r="L13" s="94">
        <f t="shared" si="0"/>
        <v>1.3137860000000001</v>
      </c>
    </row>
    <row r="14" spans="2:13" ht="15" hidden="1" customHeight="1" x14ac:dyDescent="0.25">
      <c r="B14" s="95" t="s">
        <v>222</v>
      </c>
      <c r="C14" s="95" t="s">
        <v>186</v>
      </c>
      <c r="D14" s="95" t="s">
        <v>223</v>
      </c>
      <c r="E14" s="95" t="s">
        <v>187</v>
      </c>
      <c r="F14" s="95" t="s">
        <v>224</v>
      </c>
      <c r="G14" s="95" t="s">
        <v>83</v>
      </c>
      <c r="H14" s="95" t="s">
        <v>84</v>
      </c>
      <c r="I14" s="96"/>
      <c r="J14" s="96"/>
      <c r="K14" s="96">
        <v>131378.6</v>
      </c>
      <c r="L14" s="97" t="e">
        <f t="shared" si="0"/>
        <v>#DIV/0!</v>
      </c>
    </row>
    <row r="15" spans="2:13" ht="15" hidden="1" customHeight="1" x14ac:dyDescent="0.25">
      <c r="B15" s="92" t="s">
        <v>222</v>
      </c>
      <c r="C15" s="92" t="s">
        <v>186</v>
      </c>
      <c r="D15" s="92" t="s">
        <v>223</v>
      </c>
      <c r="E15" s="92" t="s">
        <v>187</v>
      </c>
      <c r="F15" s="92" t="s">
        <v>224</v>
      </c>
      <c r="G15" s="92" t="s">
        <v>88</v>
      </c>
      <c r="H15" s="92" t="s">
        <v>89</v>
      </c>
      <c r="I15" s="93">
        <v>370000</v>
      </c>
      <c r="J15" s="93">
        <v>370000</v>
      </c>
      <c r="K15" s="93">
        <v>464641.16</v>
      </c>
      <c r="L15" s="94">
        <f t="shared" si="0"/>
        <v>1.2557869189189188</v>
      </c>
    </row>
    <row r="16" spans="2:13" ht="15" hidden="1" customHeight="1" x14ac:dyDescent="0.25">
      <c r="B16" s="95" t="s">
        <v>222</v>
      </c>
      <c r="C16" s="95" t="s">
        <v>186</v>
      </c>
      <c r="D16" s="95" t="s">
        <v>223</v>
      </c>
      <c r="E16" s="95" t="s">
        <v>187</v>
      </c>
      <c r="F16" s="95" t="s">
        <v>224</v>
      </c>
      <c r="G16" s="95" t="s">
        <v>86</v>
      </c>
      <c r="H16" s="95" t="s">
        <v>87</v>
      </c>
      <c r="I16" s="96"/>
      <c r="J16" s="96"/>
      <c r="K16" s="96">
        <v>464641.16</v>
      </c>
      <c r="L16" s="97" t="e">
        <f t="shared" si="0"/>
        <v>#DIV/0!</v>
      </c>
    </row>
    <row r="17" spans="2:12" ht="15" hidden="1" customHeight="1" x14ac:dyDescent="0.25">
      <c r="B17" s="98" t="s">
        <v>222</v>
      </c>
      <c r="C17" s="98" t="s">
        <v>186</v>
      </c>
      <c r="D17" s="98" t="s">
        <v>223</v>
      </c>
      <c r="E17" s="98" t="s">
        <v>187</v>
      </c>
      <c r="F17" s="98" t="s">
        <v>224</v>
      </c>
      <c r="G17" s="98" t="s">
        <v>75</v>
      </c>
      <c r="H17" s="98" t="s">
        <v>76</v>
      </c>
      <c r="I17" s="99"/>
      <c r="J17" s="99"/>
      <c r="K17" s="99">
        <v>3709886.93</v>
      </c>
      <c r="L17" s="100" t="e">
        <f t="shared" si="0"/>
        <v>#DIV/0!</v>
      </c>
    </row>
    <row r="18" spans="2:12" ht="15" hidden="1" customHeight="1" x14ac:dyDescent="0.25">
      <c r="B18" s="92" t="s">
        <v>222</v>
      </c>
      <c r="C18" s="92" t="s">
        <v>186</v>
      </c>
      <c r="D18" s="92" t="s">
        <v>223</v>
      </c>
      <c r="E18" s="92" t="s">
        <v>187</v>
      </c>
      <c r="F18" s="92" t="s">
        <v>224</v>
      </c>
      <c r="G18" s="92" t="s">
        <v>94</v>
      </c>
      <c r="H18" s="92" t="s">
        <v>95</v>
      </c>
      <c r="I18" s="93">
        <v>8000</v>
      </c>
      <c r="J18" s="93">
        <v>8000</v>
      </c>
      <c r="K18" s="93">
        <v>8661.31</v>
      </c>
      <c r="L18" s="94">
        <f t="shared" si="0"/>
        <v>1.08266375</v>
      </c>
    </row>
    <row r="19" spans="2:12" ht="15" hidden="1" customHeight="1" x14ac:dyDescent="0.25">
      <c r="B19" s="92" t="s">
        <v>222</v>
      </c>
      <c r="C19" s="92" t="s">
        <v>186</v>
      </c>
      <c r="D19" s="92" t="s">
        <v>223</v>
      </c>
      <c r="E19" s="92" t="s">
        <v>187</v>
      </c>
      <c r="F19" s="92" t="s">
        <v>224</v>
      </c>
      <c r="G19" s="92" t="s">
        <v>96</v>
      </c>
      <c r="H19" s="92" t="s">
        <v>97</v>
      </c>
      <c r="I19" s="93">
        <v>43000</v>
      </c>
      <c r="J19" s="93">
        <v>43000</v>
      </c>
      <c r="K19" s="93">
        <v>48423.44</v>
      </c>
      <c r="L19" s="94">
        <f t="shared" si="0"/>
        <v>1.1261265116279071</v>
      </c>
    </row>
    <row r="20" spans="2:12" ht="15" hidden="1" customHeight="1" x14ac:dyDescent="0.25">
      <c r="B20" s="92" t="s">
        <v>222</v>
      </c>
      <c r="C20" s="92" t="s">
        <v>186</v>
      </c>
      <c r="D20" s="92" t="s">
        <v>223</v>
      </c>
      <c r="E20" s="92" t="s">
        <v>187</v>
      </c>
      <c r="F20" s="92" t="s">
        <v>224</v>
      </c>
      <c r="G20" s="92" t="s">
        <v>98</v>
      </c>
      <c r="H20" s="92" t="s">
        <v>99</v>
      </c>
      <c r="I20" s="93">
        <v>8000</v>
      </c>
      <c r="J20" s="93">
        <v>8000</v>
      </c>
      <c r="K20" s="93">
        <v>7698.85</v>
      </c>
      <c r="L20" s="94">
        <f t="shared" si="0"/>
        <v>0.96235625000000002</v>
      </c>
    </row>
    <row r="21" spans="2:12" ht="15" hidden="1" customHeight="1" x14ac:dyDescent="0.25">
      <c r="B21" s="95" t="s">
        <v>222</v>
      </c>
      <c r="C21" s="95" t="s">
        <v>186</v>
      </c>
      <c r="D21" s="95" t="s">
        <v>223</v>
      </c>
      <c r="E21" s="95" t="s">
        <v>187</v>
      </c>
      <c r="F21" s="95" t="s">
        <v>224</v>
      </c>
      <c r="G21" s="95" t="s">
        <v>92</v>
      </c>
      <c r="H21" s="95" t="s">
        <v>93</v>
      </c>
      <c r="I21" s="96"/>
      <c r="J21" s="96"/>
      <c r="K21" s="96">
        <v>64783.6</v>
      </c>
      <c r="L21" s="97" t="e">
        <f t="shared" si="0"/>
        <v>#DIV/0!</v>
      </c>
    </row>
    <row r="22" spans="2:12" ht="15" hidden="1" customHeight="1" x14ac:dyDescent="0.25">
      <c r="B22" s="92" t="s">
        <v>222</v>
      </c>
      <c r="C22" s="92" t="s">
        <v>186</v>
      </c>
      <c r="D22" s="92" t="s">
        <v>223</v>
      </c>
      <c r="E22" s="92" t="s">
        <v>187</v>
      </c>
      <c r="F22" s="92" t="s">
        <v>224</v>
      </c>
      <c r="G22" s="92" t="s">
        <v>102</v>
      </c>
      <c r="H22" s="92" t="s">
        <v>103</v>
      </c>
      <c r="I22" s="93">
        <v>55000</v>
      </c>
      <c r="J22" s="93">
        <v>65000</v>
      </c>
      <c r="K22" s="93">
        <v>57556.84</v>
      </c>
      <c r="L22" s="94">
        <f t="shared" si="0"/>
        <v>1.0464879999999999</v>
      </c>
    </row>
    <row r="23" spans="2:12" ht="15" hidden="1" customHeight="1" x14ac:dyDescent="0.25">
      <c r="B23" s="92" t="s">
        <v>222</v>
      </c>
      <c r="C23" s="92" t="s">
        <v>186</v>
      </c>
      <c r="D23" s="92" t="s">
        <v>223</v>
      </c>
      <c r="E23" s="92" t="s">
        <v>187</v>
      </c>
      <c r="F23" s="92" t="s">
        <v>224</v>
      </c>
      <c r="G23" s="92" t="s">
        <v>104</v>
      </c>
      <c r="H23" s="92" t="s">
        <v>105</v>
      </c>
      <c r="I23" s="93">
        <v>220000</v>
      </c>
      <c r="J23" s="93">
        <v>220000</v>
      </c>
      <c r="K23" s="93">
        <v>238704.17</v>
      </c>
      <c r="L23" s="94">
        <f t="shared" si="0"/>
        <v>1.0850189545454545</v>
      </c>
    </row>
    <row r="24" spans="2:12" ht="15" hidden="1" customHeight="1" x14ac:dyDescent="0.25">
      <c r="B24" s="92" t="s">
        <v>222</v>
      </c>
      <c r="C24" s="92" t="s">
        <v>186</v>
      </c>
      <c r="D24" s="92" t="s">
        <v>223</v>
      </c>
      <c r="E24" s="92" t="s">
        <v>187</v>
      </c>
      <c r="F24" s="92" t="s">
        <v>224</v>
      </c>
      <c r="G24" s="92" t="s">
        <v>106</v>
      </c>
      <c r="H24" s="92" t="s">
        <v>107</v>
      </c>
      <c r="I24" s="93">
        <v>90000</v>
      </c>
      <c r="J24" s="93">
        <v>90000</v>
      </c>
      <c r="K24" s="93">
        <v>90436.63</v>
      </c>
      <c r="L24" s="94">
        <f t="shared" si="0"/>
        <v>1.0048514444444445</v>
      </c>
    </row>
    <row r="25" spans="2:12" ht="15" hidden="1" customHeight="1" x14ac:dyDescent="0.25">
      <c r="B25" s="92" t="s">
        <v>222</v>
      </c>
      <c r="C25" s="92" t="s">
        <v>186</v>
      </c>
      <c r="D25" s="92" t="s">
        <v>223</v>
      </c>
      <c r="E25" s="92" t="s">
        <v>187</v>
      </c>
      <c r="F25" s="92" t="s">
        <v>224</v>
      </c>
      <c r="G25" s="92" t="s">
        <v>108</v>
      </c>
      <c r="H25" s="92" t="s">
        <v>109</v>
      </c>
      <c r="I25" s="93">
        <v>20000</v>
      </c>
      <c r="J25" s="93">
        <v>20000</v>
      </c>
      <c r="K25" s="93">
        <v>29503.21</v>
      </c>
      <c r="L25" s="94">
        <f t="shared" si="0"/>
        <v>1.4751604999999999</v>
      </c>
    </row>
    <row r="26" spans="2:12" ht="15" hidden="1" customHeight="1" x14ac:dyDescent="0.25">
      <c r="B26" s="92" t="s">
        <v>222</v>
      </c>
      <c r="C26" s="92" t="s">
        <v>186</v>
      </c>
      <c r="D26" s="92" t="s">
        <v>223</v>
      </c>
      <c r="E26" s="92" t="s">
        <v>187</v>
      </c>
      <c r="F26" s="92" t="s">
        <v>224</v>
      </c>
      <c r="G26" s="92" t="s">
        <v>110</v>
      </c>
      <c r="H26" s="92" t="s">
        <v>111</v>
      </c>
      <c r="I26" s="93">
        <v>10000</v>
      </c>
      <c r="J26" s="93">
        <v>10000</v>
      </c>
      <c r="K26" s="93">
        <v>9703.91</v>
      </c>
      <c r="L26" s="94">
        <f t="shared" si="0"/>
        <v>0.970391</v>
      </c>
    </row>
    <row r="27" spans="2:12" ht="15" hidden="1" customHeight="1" x14ac:dyDescent="0.25">
      <c r="B27" s="92" t="s">
        <v>222</v>
      </c>
      <c r="C27" s="92" t="s">
        <v>186</v>
      </c>
      <c r="D27" s="92" t="s">
        <v>223</v>
      </c>
      <c r="E27" s="92" t="s">
        <v>187</v>
      </c>
      <c r="F27" s="92" t="s">
        <v>224</v>
      </c>
      <c r="G27" s="92" t="s">
        <v>112</v>
      </c>
      <c r="H27" s="92" t="s">
        <v>113</v>
      </c>
      <c r="I27" s="93">
        <v>5000</v>
      </c>
      <c r="J27" s="93">
        <v>5000</v>
      </c>
      <c r="K27" s="93">
        <v>3597.27</v>
      </c>
      <c r="L27" s="94">
        <f t="shared" si="0"/>
        <v>0.71945400000000004</v>
      </c>
    </row>
    <row r="28" spans="2:12" ht="15" hidden="1" customHeight="1" x14ac:dyDescent="0.25">
      <c r="B28" s="95" t="s">
        <v>222</v>
      </c>
      <c r="C28" s="95" t="s">
        <v>186</v>
      </c>
      <c r="D28" s="95" t="s">
        <v>223</v>
      </c>
      <c r="E28" s="95" t="s">
        <v>187</v>
      </c>
      <c r="F28" s="95" t="s">
        <v>224</v>
      </c>
      <c r="G28" s="95" t="s">
        <v>100</v>
      </c>
      <c r="H28" s="95" t="s">
        <v>101</v>
      </c>
      <c r="I28" s="96"/>
      <c r="J28" s="96"/>
      <c r="K28" s="96">
        <v>429502.03</v>
      </c>
      <c r="L28" s="97" t="e">
        <f t="shared" si="0"/>
        <v>#DIV/0!</v>
      </c>
    </row>
    <row r="29" spans="2:12" ht="15" hidden="1" customHeight="1" x14ac:dyDescent="0.25">
      <c r="B29" s="92" t="s">
        <v>222</v>
      </c>
      <c r="C29" s="92" t="s">
        <v>186</v>
      </c>
      <c r="D29" s="92" t="s">
        <v>223</v>
      </c>
      <c r="E29" s="92" t="s">
        <v>187</v>
      </c>
      <c r="F29" s="92" t="s">
        <v>224</v>
      </c>
      <c r="G29" s="92" t="s">
        <v>116</v>
      </c>
      <c r="H29" s="92" t="s">
        <v>117</v>
      </c>
      <c r="I29" s="93">
        <v>17000</v>
      </c>
      <c r="J29" s="93">
        <v>17000</v>
      </c>
      <c r="K29" s="93">
        <v>17107.580000000002</v>
      </c>
      <c r="L29" s="94">
        <f t="shared" si="0"/>
        <v>1.0063282352941179</v>
      </c>
    </row>
    <row r="30" spans="2:12" ht="15" hidden="1" customHeight="1" x14ac:dyDescent="0.25">
      <c r="B30" s="92" t="s">
        <v>222</v>
      </c>
      <c r="C30" s="92" t="s">
        <v>186</v>
      </c>
      <c r="D30" s="92" t="s">
        <v>223</v>
      </c>
      <c r="E30" s="92" t="s">
        <v>187</v>
      </c>
      <c r="F30" s="92" t="s">
        <v>224</v>
      </c>
      <c r="G30" s="92" t="s">
        <v>118</v>
      </c>
      <c r="H30" s="92" t="s">
        <v>119</v>
      </c>
      <c r="I30" s="93">
        <v>45000</v>
      </c>
      <c r="J30" s="93">
        <v>50000</v>
      </c>
      <c r="K30" s="93">
        <v>39581.279999999999</v>
      </c>
      <c r="L30" s="94">
        <f t="shared" si="0"/>
        <v>0.87958399999999992</v>
      </c>
    </row>
    <row r="31" spans="2:12" ht="15" hidden="1" customHeight="1" x14ac:dyDescent="0.25">
      <c r="B31" s="92" t="s">
        <v>222</v>
      </c>
      <c r="C31" s="92" t="s">
        <v>186</v>
      </c>
      <c r="D31" s="92" t="s">
        <v>223</v>
      </c>
      <c r="E31" s="92" t="s">
        <v>187</v>
      </c>
      <c r="F31" s="92" t="s">
        <v>224</v>
      </c>
      <c r="G31" s="92" t="s">
        <v>120</v>
      </c>
      <c r="H31" s="92" t="s">
        <v>121</v>
      </c>
      <c r="I31" s="93">
        <v>2000</v>
      </c>
      <c r="J31" s="93">
        <v>2000</v>
      </c>
      <c r="K31" s="93">
        <v>10851.95</v>
      </c>
      <c r="L31" s="94">
        <f t="shared" si="0"/>
        <v>5.4259750000000002</v>
      </c>
    </row>
    <row r="32" spans="2:12" ht="15" hidden="1" customHeight="1" x14ac:dyDescent="0.25">
      <c r="B32" s="92" t="s">
        <v>222</v>
      </c>
      <c r="C32" s="92" t="s">
        <v>186</v>
      </c>
      <c r="D32" s="92" t="s">
        <v>223</v>
      </c>
      <c r="E32" s="92" t="s">
        <v>187</v>
      </c>
      <c r="F32" s="92" t="s">
        <v>224</v>
      </c>
      <c r="G32" s="92" t="s">
        <v>122</v>
      </c>
      <c r="H32" s="92" t="s">
        <v>123</v>
      </c>
      <c r="I32" s="93">
        <v>17000</v>
      </c>
      <c r="J32" s="93">
        <v>17000</v>
      </c>
      <c r="K32" s="93">
        <v>26509.279999999999</v>
      </c>
      <c r="L32" s="94">
        <f t="shared" si="0"/>
        <v>1.5593694117647059</v>
      </c>
    </row>
    <row r="33" spans="2:12" ht="15" hidden="1" customHeight="1" x14ac:dyDescent="0.25">
      <c r="B33" s="92" t="s">
        <v>222</v>
      </c>
      <c r="C33" s="92" t="s">
        <v>186</v>
      </c>
      <c r="D33" s="92" t="s">
        <v>223</v>
      </c>
      <c r="E33" s="92" t="s">
        <v>187</v>
      </c>
      <c r="F33" s="92" t="s">
        <v>224</v>
      </c>
      <c r="G33" s="92" t="s">
        <v>225</v>
      </c>
      <c r="H33" s="92" t="s">
        <v>226</v>
      </c>
      <c r="I33" s="93">
        <v>0</v>
      </c>
      <c r="J33" s="93">
        <v>0</v>
      </c>
      <c r="K33" s="93">
        <v>5.17</v>
      </c>
      <c r="L33" s="94" t="e">
        <f t="shared" si="0"/>
        <v>#DIV/0!</v>
      </c>
    </row>
    <row r="34" spans="2:12" ht="15" hidden="1" customHeight="1" x14ac:dyDescent="0.25">
      <c r="B34" s="92" t="s">
        <v>222</v>
      </c>
      <c r="C34" s="92" t="s">
        <v>186</v>
      </c>
      <c r="D34" s="92" t="s">
        <v>223</v>
      </c>
      <c r="E34" s="92" t="s">
        <v>187</v>
      </c>
      <c r="F34" s="92" t="s">
        <v>224</v>
      </c>
      <c r="G34" s="92" t="s">
        <v>124</v>
      </c>
      <c r="H34" s="92" t="s">
        <v>125</v>
      </c>
      <c r="I34" s="93">
        <v>10000</v>
      </c>
      <c r="J34" s="93">
        <v>10000</v>
      </c>
      <c r="K34" s="93">
        <v>12498.62</v>
      </c>
      <c r="L34" s="94">
        <f t="shared" si="0"/>
        <v>1.249862</v>
      </c>
    </row>
    <row r="35" spans="2:12" hidden="1" x14ac:dyDescent="0.25">
      <c r="B35" s="92" t="s">
        <v>222</v>
      </c>
      <c r="C35" s="92" t="s">
        <v>186</v>
      </c>
      <c r="D35" s="92" t="s">
        <v>223</v>
      </c>
      <c r="E35" s="92" t="s">
        <v>187</v>
      </c>
      <c r="F35" s="92" t="s">
        <v>224</v>
      </c>
      <c r="G35" s="92" t="s">
        <v>126</v>
      </c>
      <c r="H35" s="92" t="s">
        <v>127</v>
      </c>
      <c r="I35" s="93">
        <v>22000</v>
      </c>
      <c r="J35" s="93">
        <v>17000</v>
      </c>
      <c r="K35" s="93">
        <v>8209.5300000000007</v>
      </c>
      <c r="L35" s="94">
        <f t="shared" si="0"/>
        <v>0.3731604545454546</v>
      </c>
    </row>
    <row r="36" spans="2:12" hidden="1" x14ac:dyDescent="0.25">
      <c r="B36" s="92" t="s">
        <v>222</v>
      </c>
      <c r="C36" s="92" t="s">
        <v>186</v>
      </c>
      <c r="D36" s="92" t="s">
        <v>223</v>
      </c>
      <c r="E36" s="92" t="s">
        <v>187</v>
      </c>
      <c r="F36" s="92" t="s">
        <v>224</v>
      </c>
      <c r="G36" s="92" t="s">
        <v>128</v>
      </c>
      <c r="H36" s="92" t="s">
        <v>129</v>
      </c>
      <c r="I36" s="93">
        <v>3000</v>
      </c>
      <c r="J36" s="93">
        <v>3000</v>
      </c>
      <c r="K36" s="93">
        <v>5400.87</v>
      </c>
      <c r="L36" s="94">
        <f t="shared" si="0"/>
        <v>1.8002899999999999</v>
      </c>
    </row>
    <row r="37" spans="2:12" hidden="1" x14ac:dyDescent="0.25">
      <c r="B37" s="92" t="s">
        <v>222</v>
      </c>
      <c r="C37" s="92" t="s">
        <v>186</v>
      </c>
      <c r="D37" s="92" t="s">
        <v>223</v>
      </c>
      <c r="E37" s="92" t="s">
        <v>187</v>
      </c>
      <c r="F37" s="92" t="s">
        <v>224</v>
      </c>
      <c r="G37" s="92" t="s">
        <v>130</v>
      </c>
      <c r="H37" s="92" t="s">
        <v>131</v>
      </c>
      <c r="I37" s="93">
        <v>4000</v>
      </c>
      <c r="J37" s="93">
        <v>4000</v>
      </c>
      <c r="K37" s="93">
        <v>3704.36</v>
      </c>
      <c r="L37" s="94">
        <f t="shared" si="0"/>
        <v>0.92609000000000008</v>
      </c>
    </row>
    <row r="38" spans="2:12" hidden="1" x14ac:dyDescent="0.25">
      <c r="B38" s="95" t="s">
        <v>222</v>
      </c>
      <c r="C38" s="95" t="s">
        <v>186</v>
      </c>
      <c r="D38" s="95" t="s">
        <v>223</v>
      </c>
      <c r="E38" s="95" t="s">
        <v>187</v>
      </c>
      <c r="F38" s="95" t="s">
        <v>224</v>
      </c>
      <c r="G38" s="95" t="s">
        <v>114</v>
      </c>
      <c r="H38" s="95" t="s">
        <v>115</v>
      </c>
      <c r="I38" s="96"/>
      <c r="J38" s="96"/>
      <c r="K38" s="96">
        <v>123868.64</v>
      </c>
      <c r="L38" s="97" t="e">
        <f t="shared" si="0"/>
        <v>#DIV/0!</v>
      </c>
    </row>
    <row r="39" spans="2:12" hidden="1" x14ac:dyDescent="0.25">
      <c r="B39" s="92" t="s">
        <v>222</v>
      </c>
      <c r="C39" s="92" t="s">
        <v>186</v>
      </c>
      <c r="D39" s="92" t="s">
        <v>223</v>
      </c>
      <c r="E39" s="92" t="s">
        <v>187</v>
      </c>
      <c r="F39" s="92" t="s">
        <v>224</v>
      </c>
      <c r="G39" s="92" t="s">
        <v>227</v>
      </c>
      <c r="H39" s="92" t="s">
        <v>228</v>
      </c>
      <c r="I39" s="93">
        <v>0</v>
      </c>
      <c r="J39" s="93"/>
      <c r="K39" s="93">
        <v>410.82</v>
      </c>
      <c r="L39" s="94" t="e">
        <f t="shared" si="0"/>
        <v>#DIV/0!</v>
      </c>
    </row>
    <row r="40" spans="2:12" hidden="1" x14ac:dyDescent="0.25">
      <c r="B40" s="95" t="s">
        <v>222</v>
      </c>
      <c r="C40" s="95" t="s">
        <v>186</v>
      </c>
      <c r="D40" s="95" t="s">
        <v>223</v>
      </c>
      <c r="E40" s="95" t="s">
        <v>187</v>
      </c>
      <c r="F40" s="95" t="s">
        <v>224</v>
      </c>
      <c r="G40" s="95" t="s">
        <v>229</v>
      </c>
      <c r="H40" s="95" t="s">
        <v>228</v>
      </c>
      <c r="I40" s="96"/>
      <c r="J40" s="96"/>
      <c r="K40" s="96">
        <v>410.82</v>
      </c>
      <c r="L40" s="96" t="e">
        <f t="shared" si="0"/>
        <v>#DIV/0!</v>
      </c>
    </row>
    <row r="41" spans="2:12" hidden="1" x14ac:dyDescent="0.25">
      <c r="B41" s="92" t="s">
        <v>222</v>
      </c>
      <c r="C41" s="92" t="s">
        <v>186</v>
      </c>
      <c r="D41" s="92" t="s">
        <v>223</v>
      </c>
      <c r="E41" s="92" t="s">
        <v>187</v>
      </c>
      <c r="F41" s="92" t="s">
        <v>224</v>
      </c>
      <c r="G41" s="92" t="s">
        <v>134</v>
      </c>
      <c r="H41" s="92" t="s">
        <v>135</v>
      </c>
      <c r="I41" s="93">
        <v>6000</v>
      </c>
      <c r="J41" s="93">
        <v>6000</v>
      </c>
      <c r="K41" s="93">
        <v>627.74</v>
      </c>
      <c r="L41" s="94">
        <f t="shared" si="0"/>
        <v>0.10462333333333333</v>
      </c>
    </row>
    <row r="42" spans="2:12" ht="15" hidden="1" customHeight="1" x14ac:dyDescent="0.25">
      <c r="B42" s="92" t="s">
        <v>222</v>
      </c>
      <c r="C42" s="92" t="s">
        <v>186</v>
      </c>
      <c r="D42" s="92" t="s">
        <v>223</v>
      </c>
      <c r="E42" s="92" t="s">
        <v>187</v>
      </c>
      <c r="F42" s="92" t="s">
        <v>224</v>
      </c>
      <c r="G42" s="92" t="s">
        <v>136</v>
      </c>
      <c r="H42" s="92" t="s">
        <v>137</v>
      </c>
      <c r="I42" s="93">
        <v>0</v>
      </c>
      <c r="J42" s="93">
        <v>0</v>
      </c>
      <c r="K42" s="93">
        <v>7569.97</v>
      </c>
      <c r="L42" s="94" t="e">
        <f t="shared" si="0"/>
        <v>#DIV/0!</v>
      </c>
    </row>
    <row r="43" spans="2:12" hidden="1" x14ac:dyDescent="0.25">
      <c r="B43" s="92" t="s">
        <v>222</v>
      </c>
      <c r="C43" s="92" t="s">
        <v>186</v>
      </c>
      <c r="D43" s="92" t="s">
        <v>223</v>
      </c>
      <c r="E43" s="92" t="s">
        <v>187</v>
      </c>
      <c r="F43" s="92" t="s">
        <v>224</v>
      </c>
      <c r="G43" s="92" t="s">
        <v>230</v>
      </c>
      <c r="H43" s="92" t="s">
        <v>231</v>
      </c>
      <c r="I43" s="93">
        <v>0</v>
      </c>
      <c r="J43" s="93">
        <v>0</v>
      </c>
      <c r="K43" s="93">
        <v>892.08</v>
      </c>
      <c r="L43" s="94" t="e">
        <f t="shared" si="0"/>
        <v>#DIV/0!</v>
      </c>
    </row>
    <row r="44" spans="2:12" hidden="1" x14ac:dyDescent="0.25">
      <c r="B44" s="92" t="s">
        <v>222</v>
      </c>
      <c r="C44" s="92" t="s">
        <v>186</v>
      </c>
      <c r="D44" s="92" t="s">
        <v>223</v>
      </c>
      <c r="E44" s="92" t="s">
        <v>187</v>
      </c>
      <c r="F44" s="92" t="s">
        <v>224</v>
      </c>
      <c r="G44" s="92" t="s">
        <v>138</v>
      </c>
      <c r="H44" s="92" t="s">
        <v>133</v>
      </c>
      <c r="I44" s="93">
        <v>5000</v>
      </c>
      <c r="J44" s="93">
        <v>5000</v>
      </c>
      <c r="K44" s="93">
        <v>3776.28</v>
      </c>
      <c r="L44" s="94">
        <f t="shared" si="0"/>
        <v>0.75525600000000004</v>
      </c>
    </row>
    <row r="45" spans="2:12" hidden="1" x14ac:dyDescent="0.25">
      <c r="B45" s="95" t="s">
        <v>222</v>
      </c>
      <c r="C45" s="95" t="s">
        <v>186</v>
      </c>
      <c r="D45" s="95" t="s">
        <v>223</v>
      </c>
      <c r="E45" s="95" t="s">
        <v>187</v>
      </c>
      <c r="F45" s="95" t="s">
        <v>224</v>
      </c>
      <c r="G45" s="95" t="s">
        <v>132</v>
      </c>
      <c r="H45" s="95" t="s">
        <v>133</v>
      </c>
      <c r="I45" s="96"/>
      <c r="J45" s="96"/>
      <c r="K45" s="96">
        <v>12866.07</v>
      </c>
      <c r="L45" s="96" t="e">
        <f t="shared" si="0"/>
        <v>#DIV/0!</v>
      </c>
    </row>
    <row r="46" spans="2:12" hidden="1" x14ac:dyDescent="0.25">
      <c r="B46" s="98" t="s">
        <v>222</v>
      </c>
      <c r="C46" s="98" t="s">
        <v>186</v>
      </c>
      <c r="D46" s="98" t="s">
        <v>223</v>
      </c>
      <c r="E46" s="98" t="s">
        <v>187</v>
      </c>
      <c r="F46" s="98" t="s">
        <v>224</v>
      </c>
      <c r="G46" s="98" t="s">
        <v>90</v>
      </c>
      <c r="H46" s="98" t="s">
        <v>91</v>
      </c>
      <c r="I46" s="99"/>
      <c r="J46" s="99"/>
      <c r="K46" s="99">
        <v>631431.16</v>
      </c>
      <c r="L46" s="100" t="e">
        <f t="shared" si="0"/>
        <v>#DIV/0!</v>
      </c>
    </row>
    <row r="47" spans="2:12" hidden="1" x14ac:dyDescent="0.25">
      <c r="B47" s="92" t="s">
        <v>222</v>
      </c>
      <c r="C47" s="92" t="s">
        <v>186</v>
      </c>
      <c r="D47" s="92" t="s">
        <v>223</v>
      </c>
      <c r="E47" s="92" t="s">
        <v>187</v>
      </c>
      <c r="F47" s="92" t="s">
        <v>224</v>
      </c>
      <c r="G47" s="92" t="s">
        <v>143</v>
      </c>
      <c r="H47" s="92" t="s">
        <v>144</v>
      </c>
      <c r="I47" s="93">
        <v>2000</v>
      </c>
      <c r="J47" s="93">
        <v>2000</v>
      </c>
      <c r="K47" s="93">
        <v>1767.88</v>
      </c>
      <c r="L47" s="94">
        <f t="shared" si="0"/>
        <v>0.88394000000000006</v>
      </c>
    </row>
    <row r="48" spans="2:12" hidden="1" x14ac:dyDescent="0.25">
      <c r="B48" s="92" t="s">
        <v>222</v>
      </c>
      <c r="C48" s="92" t="s">
        <v>186</v>
      </c>
      <c r="D48" s="92" t="s">
        <v>223</v>
      </c>
      <c r="E48" s="92" t="s">
        <v>187</v>
      </c>
      <c r="F48" s="92" t="s">
        <v>224</v>
      </c>
      <c r="G48" s="92" t="s">
        <v>232</v>
      </c>
      <c r="H48" s="92" t="s">
        <v>233</v>
      </c>
      <c r="I48" s="93">
        <v>0</v>
      </c>
      <c r="J48" s="93">
        <v>0</v>
      </c>
      <c r="K48" s="93">
        <v>15.06</v>
      </c>
      <c r="L48" s="94" t="e">
        <f t="shared" si="0"/>
        <v>#DIV/0!</v>
      </c>
    </row>
    <row r="49" spans="2:12" ht="15" hidden="1" customHeight="1" x14ac:dyDescent="0.25">
      <c r="B49" s="92" t="s">
        <v>222</v>
      </c>
      <c r="C49" s="92" t="s">
        <v>186</v>
      </c>
      <c r="D49" s="92" t="s">
        <v>223</v>
      </c>
      <c r="E49" s="92" t="s">
        <v>187</v>
      </c>
      <c r="F49" s="92" t="s">
        <v>224</v>
      </c>
      <c r="G49" s="92" t="s">
        <v>234</v>
      </c>
      <c r="H49" s="92" t="s">
        <v>235</v>
      </c>
      <c r="I49" s="93">
        <v>0</v>
      </c>
      <c r="J49" s="93">
        <v>0</v>
      </c>
      <c r="K49" s="93">
        <v>217.12</v>
      </c>
      <c r="L49" s="94" t="e">
        <f t="shared" si="0"/>
        <v>#DIV/0!</v>
      </c>
    </row>
    <row r="50" spans="2:12" ht="15" hidden="1" customHeight="1" x14ac:dyDescent="0.25">
      <c r="B50" s="95" t="s">
        <v>222</v>
      </c>
      <c r="C50" s="95" t="s">
        <v>186</v>
      </c>
      <c r="D50" s="95" t="s">
        <v>223</v>
      </c>
      <c r="E50" s="95" t="s">
        <v>187</v>
      </c>
      <c r="F50" s="95" t="s">
        <v>224</v>
      </c>
      <c r="G50" s="95" t="s">
        <v>141</v>
      </c>
      <c r="H50" s="95" t="s">
        <v>142</v>
      </c>
      <c r="I50" s="96"/>
      <c r="J50" s="96"/>
      <c r="K50" s="96">
        <v>2000.06</v>
      </c>
      <c r="L50" s="96" t="e">
        <f t="shared" si="0"/>
        <v>#DIV/0!</v>
      </c>
    </row>
    <row r="51" spans="2:12" ht="15" hidden="1" customHeight="1" x14ac:dyDescent="0.25">
      <c r="B51" s="98" t="s">
        <v>222</v>
      </c>
      <c r="C51" s="98" t="s">
        <v>186</v>
      </c>
      <c r="D51" s="98" t="s">
        <v>223</v>
      </c>
      <c r="E51" s="98" t="s">
        <v>187</v>
      </c>
      <c r="F51" s="98" t="s">
        <v>224</v>
      </c>
      <c r="G51" s="98" t="s">
        <v>139</v>
      </c>
      <c r="H51" s="98" t="s">
        <v>140</v>
      </c>
      <c r="I51" s="99"/>
      <c r="J51" s="99"/>
      <c r="K51" s="99">
        <v>2000.06</v>
      </c>
      <c r="L51" s="100" t="e">
        <f t="shared" si="0"/>
        <v>#DIV/0!</v>
      </c>
    </row>
    <row r="52" spans="2:12" ht="15" hidden="1" customHeight="1" x14ac:dyDescent="0.25">
      <c r="B52" s="92" t="s">
        <v>222</v>
      </c>
      <c r="C52" s="92" t="s">
        <v>186</v>
      </c>
      <c r="D52" s="92" t="s">
        <v>223</v>
      </c>
      <c r="E52" s="92" t="s">
        <v>187</v>
      </c>
      <c r="F52" s="92" t="s">
        <v>224</v>
      </c>
      <c r="G52" s="92" t="s">
        <v>149</v>
      </c>
      <c r="H52" s="92" t="s">
        <v>150</v>
      </c>
      <c r="I52" s="93">
        <v>35000</v>
      </c>
      <c r="J52" s="93">
        <v>31797</v>
      </c>
      <c r="K52" s="93">
        <v>37529.360000000001</v>
      </c>
      <c r="L52" s="94">
        <f t="shared" si="0"/>
        <v>1.0722674285714286</v>
      </c>
    </row>
    <row r="53" spans="2:12" ht="15" hidden="1" customHeight="1" x14ac:dyDescent="0.25">
      <c r="B53" s="92" t="s">
        <v>222</v>
      </c>
      <c r="C53" s="92" t="s">
        <v>186</v>
      </c>
      <c r="D53" s="92" t="s">
        <v>223</v>
      </c>
      <c r="E53" s="92" t="s">
        <v>187</v>
      </c>
      <c r="F53" s="92" t="s">
        <v>224</v>
      </c>
      <c r="G53" s="92" t="s">
        <v>151</v>
      </c>
      <c r="H53" s="92" t="s">
        <v>152</v>
      </c>
      <c r="I53" s="93">
        <v>25000</v>
      </c>
      <c r="J53" s="93">
        <v>29700</v>
      </c>
      <c r="K53" s="93">
        <v>23967.64</v>
      </c>
      <c r="L53" s="94">
        <f t="shared" si="0"/>
        <v>0.95870559999999994</v>
      </c>
    </row>
    <row r="54" spans="2:12" hidden="1" x14ac:dyDescent="0.25">
      <c r="B54" s="95" t="s">
        <v>222</v>
      </c>
      <c r="C54" s="95" t="s">
        <v>186</v>
      </c>
      <c r="D54" s="95" t="s">
        <v>223</v>
      </c>
      <c r="E54" s="95" t="s">
        <v>187</v>
      </c>
      <c r="F54" s="95" t="s">
        <v>224</v>
      </c>
      <c r="G54" s="95" t="s">
        <v>147</v>
      </c>
      <c r="H54" s="95" t="s">
        <v>148</v>
      </c>
      <c r="I54" s="96"/>
      <c r="J54" s="96"/>
      <c r="K54" s="96">
        <v>61497</v>
      </c>
      <c r="L54" s="96" t="e">
        <f t="shared" si="0"/>
        <v>#DIV/0!</v>
      </c>
    </row>
    <row r="55" spans="2:12" ht="15" hidden="1" customHeight="1" x14ac:dyDescent="0.25">
      <c r="B55" s="98" t="s">
        <v>222</v>
      </c>
      <c r="C55" s="98" t="s">
        <v>186</v>
      </c>
      <c r="D55" s="98" t="s">
        <v>223</v>
      </c>
      <c r="E55" s="98" t="s">
        <v>187</v>
      </c>
      <c r="F55" s="98" t="s">
        <v>224</v>
      </c>
      <c r="G55" s="98" t="s">
        <v>145</v>
      </c>
      <c r="H55" s="98" t="s">
        <v>146</v>
      </c>
      <c r="I55" s="99"/>
      <c r="J55" s="99"/>
      <c r="K55" s="99">
        <v>61497</v>
      </c>
      <c r="L55" s="100" t="e">
        <f t="shared" si="0"/>
        <v>#DIV/0!</v>
      </c>
    </row>
    <row r="56" spans="2:12" ht="15" hidden="1" customHeight="1" x14ac:dyDescent="0.25">
      <c r="B56" s="92" t="s">
        <v>222</v>
      </c>
      <c r="C56" s="92" t="s">
        <v>186</v>
      </c>
      <c r="D56" s="92" t="s">
        <v>223</v>
      </c>
      <c r="E56" s="92" t="s">
        <v>187</v>
      </c>
      <c r="F56" s="92" t="s">
        <v>224</v>
      </c>
      <c r="G56" s="92" t="s">
        <v>236</v>
      </c>
      <c r="H56" s="92" t="s">
        <v>237</v>
      </c>
      <c r="I56" s="93"/>
      <c r="J56" s="93"/>
      <c r="K56" s="93">
        <v>4404815.1500000004</v>
      </c>
      <c r="L56" s="94" t="e">
        <f t="shared" si="0"/>
        <v>#DIV/0!</v>
      </c>
    </row>
    <row r="57" spans="2:12" ht="15" hidden="1" customHeight="1" x14ac:dyDescent="0.25">
      <c r="B57" s="95" t="s">
        <v>222</v>
      </c>
      <c r="C57" s="95" t="s">
        <v>186</v>
      </c>
      <c r="D57" s="95" t="s">
        <v>223</v>
      </c>
      <c r="E57" s="95" t="s">
        <v>187</v>
      </c>
      <c r="F57" s="95" t="s">
        <v>224</v>
      </c>
      <c r="G57" s="95" t="s">
        <v>238</v>
      </c>
      <c r="H57" s="95" t="s">
        <v>239</v>
      </c>
      <c r="I57" s="96"/>
      <c r="J57" s="96"/>
      <c r="K57" s="96">
        <v>4404815.1500000004</v>
      </c>
      <c r="L57" s="96" t="e">
        <f t="shared" si="0"/>
        <v>#DIV/0!</v>
      </c>
    </row>
    <row r="58" spans="2:12" hidden="1" x14ac:dyDescent="0.25">
      <c r="B58" s="98" t="s">
        <v>222</v>
      </c>
      <c r="C58" s="98" t="s">
        <v>186</v>
      </c>
      <c r="D58" s="98" t="s">
        <v>223</v>
      </c>
      <c r="E58" s="98" t="s">
        <v>187</v>
      </c>
      <c r="F58" s="98" t="s">
        <v>224</v>
      </c>
      <c r="G58" s="98" t="s">
        <v>240</v>
      </c>
      <c r="H58" s="98" t="s">
        <v>241</v>
      </c>
      <c r="I58" s="99"/>
      <c r="J58" s="99"/>
      <c r="K58" s="99">
        <v>4404815.1500000004</v>
      </c>
      <c r="L58" s="100" t="e">
        <f t="shared" si="0"/>
        <v>#DIV/0!</v>
      </c>
    </row>
    <row r="59" spans="2:12" ht="15" customHeight="1" x14ac:dyDescent="0.25">
      <c r="B59" s="101" t="s">
        <v>222</v>
      </c>
      <c r="C59" s="101" t="s">
        <v>186</v>
      </c>
      <c r="D59" s="101" t="s">
        <v>223</v>
      </c>
      <c r="E59" s="101" t="s">
        <v>187</v>
      </c>
      <c r="F59" s="101" t="s">
        <v>224</v>
      </c>
      <c r="G59" s="101" t="s">
        <v>12</v>
      </c>
      <c r="H59" s="101" t="s">
        <v>74</v>
      </c>
      <c r="I59" s="102"/>
      <c r="J59" s="102"/>
      <c r="K59" s="102">
        <f>K17+K46+K51+K55</f>
        <v>4404815.1499999994</v>
      </c>
      <c r="L59" s="103" t="e">
        <f t="shared" si="0"/>
        <v>#DIV/0!</v>
      </c>
    </row>
    <row r="60" spans="2:12" ht="15" hidden="1" customHeight="1" x14ac:dyDescent="0.25">
      <c r="B60" s="92" t="s">
        <v>222</v>
      </c>
      <c r="C60" s="92" t="s">
        <v>186</v>
      </c>
      <c r="D60" s="92" t="s">
        <v>223</v>
      </c>
      <c r="E60" s="92" t="s">
        <v>187</v>
      </c>
      <c r="F60" s="92" t="s">
        <v>224</v>
      </c>
      <c r="G60" s="92" t="s">
        <v>71</v>
      </c>
      <c r="H60" s="92" t="s">
        <v>72</v>
      </c>
      <c r="I60" s="93">
        <v>3649000</v>
      </c>
      <c r="J60" s="93">
        <v>3649000</v>
      </c>
      <c r="K60" s="93">
        <v>4087912.86</v>
      </c>
      <c r="L60" s="94">
        <f t="shared" si="0"/>
        <v>1.1202830528912031</v>
      </c>
    </row>
    <row r="61" spans="2:12" ht="15" hidden="1" customHeight="1" x14ac:dyDescent="0.25">
      <c r="B61" s="95" t="s">
        <v>222</v>
      </c>
      <c r="C61" s="95" t="s">
        <v>186</v>
      </c>
      <c r="D61" s="95" t="s">
        <v>223</v>
      </c>
      <c r="E61" s="95" t="s">
        <v>187</v>
      </c>
      <c r="F61" s="95" t="s">
        <v>224</v>
      </c>
      <c r="G61" s="95" t="s">
        <v>69</v>
      </c>
      <c r="H61" s="95" t="s">
        <v>242</v>
      </c>
      <c r="I61" s="96"/>
      <c r="J61" s="96"/>
      <c r="K61" s="96">
        <v>4087912.86</v>
      </c>
      <c r="L61" s="96" t="e">
        <f t="shared" si="0"/>
        <v>#DIV/0!</v>
      </c>
    </row>
    <row r="62" spans="2:12" hidden="1" x14ac:dyDescent="0.25">
      <c r="B62" s="98" t="s">
        <v>222</v>
      </c>
      <c r="C62" s="98" t="s">
        <v>186</v>
      </c>
      <c r="D62" s="98" t="s">
        <v>223</v>
      </c>
      <c r="E62" s="98" t="s">
        <v>187</v>
      </c>
      <c r="F62" s="98" t="s">
        <v>224</v>
      </c>
      <c r="G62" s="98" t="s">
        <v>67</v>
      </c>
      <c r="H62" s="98" t="s">
        <v>68</v>
      </c>
      <c r="I62" s="99"/>
      <c r="J62" s="99"/>
      <c r="K62" s="99">
        <v>4087912.86</v>
      </c>
      <c r="L62" s="100" t="e">
        <f t="shared" si="0"/>
        <v>#DIV/0!</v>
      </c>
    </row>
    <row r="63" spans="2:12" hidden="1" x14ac:dyDescent="0.25">
      <c r="B63" s="92" t="s">
        <v>222</v>
      </c>
      <c r="C63" s="92" t="s">
        <v>186</v>
      </c>
      <c r="D63" s="92" t="s">
        <v>223</v>
      </c>
      <c r="E63" s="92" t="s">
        <v>187</v>
      </c>
      <c r="F63" s="92" t="s">
        <v>224</v>
      </c>
      <c r="G63" s="92" t="s">
        <v>243</v>
      </c>
      <c r="H63" s="92" t="s">
        <v>244</v>
      </c>
      <c r="I63" s="93">
        <v>4087912.86</v>
      </c>
      <c r="J63" s="93">
        <v>4087912.86</v>
      </c>
      <c r="K63" s="93">
        <v>4087912.86</v>
      </c>
      <c r="L63" s="94">
        <f t="shared" si="0"/>
        <v>1</v>
      </c>
    </row>
    <row r="64" spans="2:12" ht="15" hidden="1" customHeight="1" x14ac:dyDescent="0.25">
      <c r="B64" s="95" t="s">
        <v>222</v>
      </c>
      <c r="C64" s="95" t="s">
        <v>186</v>
      </c>
      <c r="D64" s="95" t="s">
        <v>223</v>
      </c>
      <c r="E64" s="95" t="s">
        <v>187</v>
      </c>
      <c r="F64" s="95" t="s">
        <v>224</v>
      </c>
      <c r="G64" s="95" t="s">
        <v>245</v>
      </c>
      <c r="H64" s="95" t="s">
        <v>244</v>
      </c>
      <c r="I64" s="96"/>
      <c r="J64" s="96"/>
      <c r="K64" s="96">
        <v>4087912.86</v>
      </c>
      <c r="L64" s="96" t="e">
        <f t="shared" si="0"/>
        <v>#DIV/0!</v>
      </c>
    </row>
    <row r="65" spans="2:12" ht="15" hidden="1" customHeight="1" x14ac:dyDescent="0.25">
      <c r="B65" s="98" t="s">
        <v>222</v>
      </c>
      <c r="C65" s="98" t="s">
        <v>186</v>
      </c>
      <c r="D65" s="98" t="s">
        <v>223</v>
      </c>
      <c r="E65" s="98" t="s">
        <v>187</v>
      </c>
      <c r="F65" s="98" t="s">
        <v>224</v>
      </c>
      <c r="G65" s="98" t="s">
        <v>246</v>
      </c>
      <c r="H65" s="98" t="s">
        <v>247</v>
      </c>
      <c r="I65" s="99"/>
      <c r="J65" s="99"/>
      <c r="K65" s="99">
        <v>4087912.86</v>
      </c>
      <c r="L65" s="100" t="e">
        <f t="shared" si="0"/>
        <v>#DIV/0!</v>
      </c>
    </row>
    <row r="66" spans="2:12" s="104" customFormat="1" ht="15" customHeight="1" x14ac:dyDescent="0.25">
      <c r="B66" s="101" t="s">
        <v>222</v>
      </c>
      <c r="C66" s="101" t="s">
        <v>186</v>
      </c>
      <c r="D66" s="101" t="s">
        <v>223</v>
      </c>
      <c r="E66" s="101" t="s">
        <v>187</v>
      </c>
      <c r="F66" s="101" t="s">
        <v>224</v>
      </c>
      <c r="G66" s="101" t="s">
        <v>43</v>
      </c>
      <c r="H66" s="101" t="s">
        <v>44</v>
      </c>
      <c r="I66" s="102"/>
      <c r="J66" s="102"/>
      <c r="K66" s="102">
        <f>K62</f>
        <v>4087912.86</v>
      </c>
      <c r="L66" s="103" t="e">
        <f t="shared" si="0"/>
        <v>#DIV/0!</v>
      </c>
    </row>
    <row r="67" spans="2:12" s="104" customFormat="1" ht="15" hidden="1" customHeight="1" x14ac:dyDescent="0.25">
      <c r="B67" s="92" t="s">
        <v>248</v>
      </c>
      <c r="C67" s="92" t="s">
        <v>188</v>
      </c>
      <c r="D67" s="92" t="s">
        <v>249</v>
      </c>
      <c r="E67" s="92" t="s">
        <v>250</v>
      </c>
      <c r="F67" s="92" t="s">
        <v>224</v>
      </c>
      <c r="G67" s="92" t="s">
        <v>251</v>
      </c>
      <c r="H67" s="92" t="s">
        <v>252</v>
      </c>
      <c r="I67" s="93"/>
      <c r="J67" s="93"/>
      <c r="K67" s="93">
        <v>6000</v>
      </c>
      <c r="L67" s="94" t="e">
        <f t="shared" ref="L67:L108" si="1">K67/I67</f>
        <v>#DIV/0!</v>
      </c>
    </row>
    <row r="68" spans="2:12" ht="15" hidden="1" customHeight="1" x14ac:dyDescent="0.25">
      <c r="B68" s="95" t="s">
        <v>248</v>
      </c>
      <c r="C68" s="95" t="s">
        <v>188</v>
      </c>
      <c r="D68" s="95" t="s">
        <v>249</v>
      </c>
      <c r="E68" s="95" t="s">
        <v>250</v>
      </c>
      <c r="F68" s="95" t="s">
        <v>224</v>
      </c>
      <c r="G68" s="95" t="s">
        <v>253</v>
      </c>
      <c r="H68" s="95" t="s">
        <v>252</v>
      </c>
      <c r="I68" s="96"/>
      <c r="J68" s="96"/>
      <c r="K68" s="96">
        <v>6000</v>
      </c>
      <c r="L68" s="96" t="e">
        <f t="shared" si="1"/>
        <v>#DIV/0!</v>
      </c>
    </row>
    <row r="69" spans="2:12" hidden="1" x14ac:dyDescent="0.25">
      <c r="B69" s="98" t="s">
        <v>248</v>
      </c>
      <c r="C69" s="98" t="s">
        <v>188</v>
      </c>
      <c r="D69" s="98" t="s">
        <v>249</v>
      </c>
      <c r="E69" s="98" t="s">
        <v>250</v>
      </c>
      <c r="F69" s="98" t="s">
        <v>224</v>
      </c>
      <c r="G69" s="98" t="s">
        <v>254</v>
      </c>
      <c r="H69" s="98" t="s">
        <v>255</v>
      </c>
      <c r="I69" s="99"/>
      <c r="J69" s="99"/>
      <c r="K69" s="99">
        <v>6000</v>
      </c>
      <c r="L69" s="100" t="e">
        <f t="shared" si="1"/>
        <v>#DIV/0!</v>
      </c>
    </row>
    <row r="70" spans="2:12" ht="15" hidden="1" customHeight="1" x14ac:dyDescent="0.25">
      <c r="B70" s="92" t="s">
        <v>248</v>
      </c>
      <c r="C70" s="92" t="s">
        <v>188</v>
      </c>
      <c r="D70" s="92" t="s">
        <v>249</v>
      </c>
      <c r="E70" s="92" t="s">
        <v>250</v>
      </c>
      <c r="F70" s="92" t="s">
        <v>224</v>
      </c>
      <c r="G70" s="92" t="s">
        <v>256</v>
      </c>
      <c r="H70" s="92" t="s">
        <v>239</v>
      </c>
      <c r="I70" s="93"/>
      <c r="J70" s="93"/>
      <c r="K70" s="93"/>
      <c r="L70" s="94" t="e">
        <f t="shared" si="1"/>
        <v>#DIV/0!</v>
      </c>
    </row>
    <row r="71" spans="2:12" ht="15" hidden="1" customHeight="1" x14ac:dyDescent="0.25">
      <c r="B71" s="101" t="s">
        <v>248</v>
      </c>
      <c r="C71" s="101" t="s">
        <v>188</v>
      </c>
      <c r="D71" s="101" t="s">
        <v>249</v>
      </c>
      <c r="E71" s="101" t="s">
        <v>250</v>
      </c>
      <c r="F71" s="101" t="s">
        <v>224</v>
      </c>
      <c r="G71" s="101" t="s">
        <v>257</v>
      </c>
      <c r="H71" s="101" t="s">
        <v>239</v>
      </c>
      <c r="I71" s="102"/>
      <c r="J71" s="102"/>
      <c r="K71" s="102">
        <v>6000</v>
      </c>
      <c r="L71" s="103" t="e">
        <f t="shared" si="1"/>
        <v>#DIV/0!</v>
      </c>
    </row>
    <row r="72" spans="2:12" hidden="1" x14ac:dyDescent="0.25">
      <c r="B72" s="98" t="s">
        <v>248</v>
      </c>
      <c r="C72" s="98" t="s">
        <v>188</v>
      </c>
      <c r="D72" s="98" t="s">
        <v>249</v>
      </c>
      <c r="E72" s="98" t="s">
        <v>250</v>
      </c>
      <c r="F72" s="98" t="s">
        <v>224</v>
      </c>
      <c r="G72" s="98" t="s">
        <v>258</v>
      </c>
      <c r="H72" s="98" t="s">
        <v>239</v>
      </c>
      <c r="I72" s="99"/>
      <c r="J72" s="99"/>
      <c r="K72" s="99">
        <v>6000</v>
      </c>
      <c r="L72" s="100" t="e">
        <f t="shared" si="1"/>
        <v>#DIV/0!</v>
      </c>
    </row>
    <row r="73" spans="2:12" ht="15" customHeight="1" x14ac:dyDescent="0.25">
      <c r="B73" s="101" t="s">
        <v>248</v>
      </c>
      <c r="C73" s="101" t="s">
        <v>188</v>
      </c>
      <c r="D73" s="101" t="s">
        <v>249</v>
      </c>
      <c r="E73" s="101" t="s">
        <v>250</v>
      </c>
      <c r="F73" s="101" t="s">
        <v>224</v>
      </c>
      <c r="G73" s="101" t="s">
        <v>13</v>
      </c>
      <c r="H73" s="101" t="s">
        <v>153</v>
      </c>
      <c r="I73" s="102"/>
      <c r="J73" s="102"/>
      <c r="K73" s="102">
        <f>K69</f>
        <v>6000</v>
      </c>
      <c r="L73" s="103" t="e">
        <f t="shared" si="1"/>
        <v>#DIV/0!</v>
      </c>
    </row>
    <row r="74" spans="2:12" ht="15" hidden="1" customHeight="1" x14ac:dyDescent="0.25">
      <c r="B74" s="92" t="s">
        <v>248</v>
      </c>
      <c r="C74" s="92" t="s">
        <v>188</v>
      </c>
      <c r="D74" s="92" t="s">
        <v>249</v>
      </c>
      <c r="E74" s="92" t="s">
        <v>250</v>
      </c>
      <c r="F74" s="92" t="s">
        <v>224</v>
      </c>
      <c r="G74" s="92" t="s">
        <v>259</v>
      </c>
      <c r="H74" s="92" t="s">
        <v>260</v>
      </c>
      <c r="I74" s="93"/>
      <c r="J74" s="93"/>
      <c r="K74" s="93">
        <v>6000</v>
      </c>
      <c r="L74" s="94" t="e">
        <f t="shared" si="1"/>
        <v>#DIV/0!</v>
      </c>
    </row>
    <row r="75" spans="2:12" ht="15" hidden="1" customHeight="1" x14ac:dyDescent="0.25">
      <c r="B75" s="95" t="s">
        <v>248</v>
      </c>
      <c r="C75" s="95" t="s">
        <v>188</v>
      </c>
      <c r="D75" s="95" t="s">
        <v>249</v>
      </c>
      <c r="E75" s="95" t="s">
        <v>250</v>
      </c>
      <c r="F75" s="95" t="s">
        <v>224</v>
      </c>
      <c r="G75" s="95" t="s">
        <v>69</v>
      </c>
      <c r="H75" s="95" t="s">
        <v>242</v>
      </c>
      <c r="I75" s="96"/>
      <c r="J75" s="96"/>
      <c r="K75" s="96">
        <v>6000</v>
      </c>
      <c r="L75" s="96" t="e">
        <f t="shared" si="1"/>
        <v>#DIV/0!</v>
      </c>
    </row>
    <row r="76" spans="2:12" hidden="1" x14ac:dyDescent="0.25">
      <c r="B76" s="98" t="s">
        <v>248</v>
      </c>
      <c r="C76" s="98" t="s">
        <v>188</v>
      </c>
      <c r="D76" s="98" t="s">
        <v>249</v>
      </c>
      <c r="E76" s="98" t="s">
        <v>250</v>
      </c>
      <c r="F76" s="98" t="s">
        <v>224</v>
      </c>
      <c r="G76" s="98" t="s">
        <v>67</v>
      </c>
      <c r="H76" s="98" t="s">
        <v>68</v>
      </c>
      <c r="I76" s="99"/>
      <c r="J76" s="99"/>
      <c r="K76" s="99">
        <v>6000</v>
      </c>
      <c r="L76" s="100" t="e">
        <f t="shared" si="1"/>
        <v>#DIV/0!</v>
      </c>
    </row>
    <row r="77" spans="2:12" ht="15" hidden="1" customHeight="1" x14ac:dyDescent="0.25">
      <c r="B77" s="92" t="s">
        <v>248</v>
      </c>
      <c r="C77" s="92" t="s">
        <v>188</v>
      </c>
      <c r="D77" s="92" t="s">
        <v>249</v>
      </c>
      <c r="E77" s="92" t="s">
        <v>250</v>
      </c>
      <c r="F77" s="92" t="s">
        <v>224</v>
      </c>
      <c r="G77" s="92" t="s">
        <v>243</v>
      </c>
      <c r="H77" s="92" t="s">
        <v>244</v>
      </c>
      <c r="I77" s="93"/>
      <c r="J77" s="93"/>
      <c r="K77" s="93">
        <v>6000</v>
      </c>
      <c r="L77" s="94" t="e">
        <f t="shared" si="1"/>
        <v>#DIV/0!</v>
      </c>
    </row>
    <row r="78" spans="2:12" ht="15" hidden="1" customHeight="1" x14ac:dyDescent="0.25">
      <c r="B78" s="95" t="s">
        <v>248</v>
      </c>
      <c r="C78" s="95" t="s">
        <v>188</v>
      </c>
      <c r="D78" s="95" t="s">
        <v>249</v>
      </c>
      <c r="E78" s="95" t="s">
        <v>250</v>
      </c>
      <c r="F78" s="95" t="s">
        <v>224</v>
      </c>
      <c r="G78" s="95" t="s">
        <v>245</v>
      </c>
      <c r="H78" s="95" t="s">
        <v>244</v>
      </c>
      <c r="I78" s="96"/>
      <c r="J78" s="96"/>
      <c r="K78" s="96">
        <v>6000</v>
      </c>
      <c r="L78" s="96" t="e">
        <f t="shared" si="1"/>
        <v>#DIV/0!</v>
      </c>
    </row>
    <row r="79" spans="2:12" ht="15" hidden="1" customHeight="1" x14ac:dyDescent="0.25">
      <c r="B79" s="101" t="s">
        <v>248</v>
      </c>
      <c r="C79" s="101" t="s">
        <v>188</v>
      </c>
      <c r="D79" s="101" t="s">
        <v>249</v>
      </c>
      <c r="E79" s="101" t="s">
        <v>250</v>
      </c>
      <c r="F79" s="101" t="s">
        <v>224</v>
      </c>
      <c r="G79" s="101" t="s">
        <v>246</v>
      </c>
      <c r="H79" s="101" t="s">
        <v>247</v>
      </c>
      <c r="I79" s="102"/>
      <c r="J79" s="102"/>
      <c r="K79" s="102">
        <v>6000</v>
      </c>
      <c r="L79" s="103" t="e">
        <f t="shared" si="1"/>
        <v>#DIV/0!</v>
      </c>
    </row>
    <row r="80" spans="2:12" s="104" customFormat="1" ht="15" customHeight="1" x14ac:dyDescent="0.25">
      <c r="B80" s="101" t="s">
        <v>248</v>
      </c>
      <c r="C80" s="101" t="s">
        <v>188</v>
      </c>
      <c r="D80" s="101" t="s">
        <v>249</v>
      </c>
      <c r="E80" s="101" t="s">
        <v>250</v>
      </c>
      <c r="F80" s="101" t="s">
        <v>224</v>
      </c>
      <c r="G80" s="101" t="s">
        <v>43</v>
      </c>
      <c r="H80" s="101" t="s">
        <v>44</v>
      </c>
      <c r="I80" s="102"/>
      <c r="J80" s="102"/>
      <c r="K80" s="102">
        <f>K76</f>
        <v>6000</v>
      </c>
      <c r="L80" s="103" t="e">
        <f t="shared" si="1"/>
        <v>#DIV/0!</v>
      </c>
    </row>
    <row r="81" spans="2:12" s="104" customFormat="1" ht="15" hidden="1" customHeight="1" x14ac:dyDescent="0.25">
      <c r="B81" s="92" t="s">
        <v>261</v>
      </c>
      <c r="C81" s="92" t="s">
        <v>262</v>
      </c>
      <c r="D81" s="92" t="s">
        <v>263</v>
      </c>
      <c r="E81" s="92" t="s">
        <v>189</v>
      </c>
      <c r="F81" s="92" t="s">
        <v>224</v>
      </c>
      <c r="G81" s="92" t="s">
        <v>160</v>
      </c>
      <c r="H81" s="92" t="s">
        <v>161</v>
      </c>
      <c r="I81" s="93"/>
      <c r="J81" s="93"/>
      <c r="K81" s="93">
        <v>34391.25</v>
      </c>
      <c r="L81" s="94" t="e">
        <f t="shared" si="1"/>
        <v>#DIV/0!</v>
      </c>
    </row>
    <row r="82" spans="2:12" ht="15" hidden="1" customHeight="1" x14ac:dyDescent="0.25">
      <c r="B82" s="95" t="s">
        <v>261</v>
      </c>
      <c r="C82" s="95" t="s">
        <v>262</v>
      </c>
      <c r="D82" s="95" t="s">
        <v>263</v>
      </c>
      <c r="E82" s="95" t="s">
        <v>189</v>
      </c>
      <c r="F82" s="95" t="s">
        <v>224</v>
      </c>
      <c r="G82" s="95" t="s">
        <v>156</v>
      </c>
      <c r="H82" s="95" t="s">
        <v>157</v>
      </c>
      <c r="I82" s="96"/>
      <c r="J82" s="96"/>
      <c r="K82" s="96">
        <v>34391.25</v>
      </c>
      <c r="L82" s="96" t="e">
        <f t="shared" si="1"/>
        <v>#DIV/0!</v>
      </c>
    </row>
    <row r="83" spans="2:12" hidden="1" x14ac:dyDescent="0.25">
      <c r="B83" s="98" t="s">
        <v>261</v>
      </c>
      <c r="C83" s="98" t="s">
        <v>262</v>
      </c>
      <c r="D83" s="98" t="s">
        <v>263</v>
      </c>
      <c r="E83" s="98" t="s">
        <v>189</v>
      </c>
      <c r="F83" s="98" t="s">
        <v>224</v>
      </c>
      <c r="G83" s="98" t="s">
        <v>154</v>
      </c>
      <c r="H83" s="98" t="s">
        <v>155</v>
      </c>
      <c r="I83" s="99"/>
      <c r="J83" s="99"/>
      <c r="K83" s="99">
        <v>34391.25</v>
      </c>
      <c r="L83" s="100" t="e">
        <f t="shared" si="1"/>
        <v>#DIV/0!</v>
      </c>
    </row>
    <row r="84" spans="2:12" ht="15" hidden="1" customHeight="1" x14ac:dyDescent="0.25">
      <c r="B84" s="92" t="s">
        <v>261</v>
      </c>
      <c r="C84" s="92" t="s">
        <v>262</v>
      </c>
      <c r="D84" s="92" t="s">
        <v>263</v>
      </c>
      <c r="E84" s="92" t="s">
        <v>189</v>
      </c>
      <c r="F84" s="92" t="s">
        <v>224</v>
      </c>
      <c r="G84" s="92" t="s">
        <v>256</v>
      </c>
      <c r="H84" s="92" t="s">
        <v>239</v>
      </c>
      <c r="I84" s="93"/>
      <c r="J84" s="93"/>
      <c r="K84" s="93">
        <v>34391.25</v>
      </c>
      <c r="L84" s="94" t="e">
        <f t="shared" si="1"/>
        <v>#DIV/0!</v>
      </c>
    </row>
    <row r="85" spans="2:12" hidden="1" x14ac:dyDescent="0.25">
      <c r="B85" s="95" t="s">
        <v>261</v>
      </c>
      <c r="C85" s="95" t="s">
        <v>262</v>
      </c>
      <c r="D85" s="95" t="s">
        <v>263</v>
      </c>
      <c r="E85" s="95" t="s">
        <v>189</v>
      </c>
      <c r="F85" s="95" t="s">
        <v>224</v>
      </c>
      <c r="G85" s="95" t="s">
        <v>257</v>
      </c>
      <c r="H85" s="95" t="s">
        <v>239</v>
      </c>
      <c r="I85" s="96"/>
      <c r="J85" s="96"/>
      <c r="K85" s="96">
        <v>34391.25</v>
      </c>
      <c r="L85" s="96" t="e">
        <f t="shared" si="1"/>
        <v>#DIV/0!</v>
      </c>
    </row>
    <row r="86" spans="2:12" ht="15" hidden="1" customHeight="1" x14ac:dyDescent="0.25">
      <c r="B86" s="101" t="s">
        <v>261</v>
      </c>
      <c r="C86" s="101" t="s">
        <v>262</v>
      </c>
      <c r="D86" s="101" t="s">
        <v>263</v>
      </c>
      <c r="E86" s="101" t="s">
        <v>189</v>
      </c>
      <c r="F86" s="101" t="s">
        <v>224</v>
      </c>
      <c r="G86" s="101" t="s">
        <v>258</v>
      </c>
      <c r="H86" s="101" t="s">
        <v>239</v>
      </c>
      <c r="I86" s="102"/>
      <c r="J86" s="102"/>
      <c r="K86" s="102">
        <v>34391.25</v>
      </c>
      <c r="L86" s="103" t="e">
        <f t="shared" si="1"/>
        <v>#DIV/0!</v>
      </c>
    </row>
    <row r="87" spans="2:12" ht="15" customHeight="1" x14ac:dyDescent="0.25">
      <c r="B87" s="101" t="s">
        <v>261</v>
      </c>
      <c r="C87" s="101" t="s">
        <v>262</v>
      </c>
      <c r="D87" s="101" t="s">
        <v>263</v>
      </c>
      <c r="E87" s="101" t="s">
        <v>189</v>
      </c>
      <c r="F87" s="101" t="s">
        <v>224</v>
      </c>
      <c r="G87" s="101" t="s">
        <v>13</v>
      </c>
      <c r="H87" s="101" t="s">
        <v>153</v>
      </c>
      <c r="I87" s="102"/>
      <c r="J87" s="102"/>
      <c r="K87" s="102">
        <f>K83</f>
        <v>34391.25</v>
      </c>
      <c r="L87" s="103" t="e">
        <f t="shared" si="1"/>
        <v>#DIV/0!</v>
      </c>
    </row>
    <row r="88" spans="2:12" ht="15" hidden="1" customHeight="1" x14ac:dyDescent="0.25">
      <c r="B88" s="92" t="s">
        <v>261</v>
      </c>
      <c r="C88" s="92" t="s">
        <v>262</v>
      </c>
      <c r="D88" s="92" t="s">
        <v>263</v>
      </c>
      <c r="E88" s="92" t="s">
        <v>189</v>
      </c>
      <c r="F88" s="92" t="s">
        <v>224</v>
      </c>
      <c r="G88" s="92" t="s">
        <v>259</v>
      </c>
      <c r="H88" s="92" t="s">
        <v>260</v>
      </c>
      <c r="I88" s="93"/>
      <c r="J88" s="93"/>
      <c r="K88" s="93">
        <v>34391.25</v>
      </c>
      <c r="L88" s="94" t="e">
        <f t="shared" si="1"/>
        <v>#DIV/0!</v>
      </c>
    </row>
    <row r="89" spans="2:12" ht="15" hidden="1" customHeight="1" x14ac:dyDescent="0.25">
      <c r="B89" s="92" t="s">
        <v>261</v>
      </c>
      <c r="C89" s="92" t="s">
        <v>262</v>
      </c>
      <c r="D89" s="92" t="s">
        <v>263</v>
      </c>
      <c r="E89" s="92" t="s">
        <v>189</v>
      </c>
      <c r="F89" s="92" t="s">
        <v>224</v>
      </c>
      <c r="G89" s="92" t="s">
        <v>69</v>
      </c>
      <c r="H89" s="92" t="s">
        <v>242</v>
      </c>
      <c r="I89" s="93"/>
      <c r="J89" s="93"/>
      <c r="K89" s="93">
        <v>34391.25</v>
      </c>
      <c r="L89" s="94" t="e">
        <f t="shared" si="1"/>
        <v>#DIV/0!</v>
      </c>
    </row>
    <row r="90" spans="2:12" hidden="1" x14ac:dyDescent="0.25">
      <c r="B90" s="98" t="s">
        <v>261</v>
      </c>
      <c r="C90" s="98" t="s">
        <v>262</v>
      </c>
      <c r="D90" s="98" t="s">
        <v>263</v>
      </c>
      <c r="E90" s="98" t="s">
        <v>189</v>
      </c>
      <c r="F90" s="98" t="s">
        <v>224</v>
      </c>
      <c r="G90" s="98" t="s">
        <v>67</v>
      </c>
      <c r="H90" s="98" t="s">
        <v>68</v>
      </c>
      <c r="I90" s="99"/>
      <c r="J90" s="99"/>
      <c r="K90" s="99">
        <v>34391.25</v>
      </c>
      <c r="L90" s="100" t="e">
        <f t="shared" si="1"/>
        <v>#DIV/0!</v>
      </c>
    </row>
    <row r="91" spans="2:12" hidden="1" x14ac:dyDescent="0.25">
      <c r="B91" s="92" t="s">
        <v>261</v>
      </c>
      <c r="C91" s="92" t="s">
        <v>262</v>
      </c>
      <c r="D91" s="92" t="s">
        <v>263</v>
      </c>
      <c r="E91" s="92" t="s">
        <v>189</v>
      </c>
      <c r="F91" s="92" t="s">
        <v>224</v>
      </c>
      <c r="G91" s="92" t="s">
        <v>243</v>
      </c>
      <c r="H91" s="92" t="s">
        <v>244</v>
      </c>
      <c r="I91" s="93"/>
      <c r="J91" s="93"/>
      <c r="K91" s="93">
        <v>34391.25</v>
      </c>
      <c r="L91" s="94" t="e">
        <f t="shared" si="1"/>
        <v>#DIV/0!</v>
      </c>
    </row>
    <row r="92" spans="2:12" ht="15" hidden="1" customHeight="1" x14ac:dyDescent="0.25">
      <c r="B92" s="95" t="s">
        <v>261</v>
      </c>
      <c r="C92" s="95" t="s">
        <v>262</v>
      </c>
      <c r="D92" s="95" t="s">
        <v>263</v>
      </c>
      <c r="E92" s="95" t="s">
        <v>189</v>
      </c>
      <c r="F92" s="95" t="s">
        <v>224</v>
      </c>
      <c r="G92" s="95" t="s">
        <v>245</v>
      </c>
      <c r="H92" s="95" t="s">
        <v>244</v>
      </c>
      <c r="I92" s="96"/>
      <c r="J92" s="96"/>
      <c r="K92" s="96">
        <v>34391.25</v>
      </c>
      <c r="L92" s="96" t="e">
        <f t="shared" si="1"/>
        <v>#DIV/0!</v>
      </c>
    </row>
    <row r="93" spans="2:12" ht="15" hidden="1" customHeight="1" x14ac:dyDescent="0.25">
      <c r="B93" s="98" t="s">
        <v>261</v>
      </c>
      <c r="C93" s="98" t="s">
        <v>262</v>
      </c>
      <c r="D93" s="98" t="s">
        <v>263</v>
      </c>
      <c r="E93" s="98" t="s">
        <v>189</v>
      </c>
      <c r="F93" s="98" t="s">
        <v>224</v>
      </c>
      <c r="G93" s="98" t="s">
        <v>246</v>
      </c>
      <c r="H93" s="98" t="s">
        <v>247</v>
      </c>
      <c r="I93" s="99"/>
      <c r="J93" s="99"/>
      <c r="K93" s="99">
        <v>34391.25</v>
      </c>
      <c r="L93" s="100" t="e">
        <f t="shared" si="1"/>
        <v>#DIV/0!</v>
      </c>
    </row>
    <row r="94" spans="2:12" ht="15" customHeight="1" x14ac:dyDescent="0.25">
      <c r="B94" s="101" t="s">
        <v>261</v>
      </c>
      <c r="C94" s="101" t="s">
        <v>262</v>
      </c>
      <c r="D94" s="101" t="s">
        <v>263</v>
      </c>
      <c r="E94" s="101" t="s">
        <v>189</v>
      </c>
      <c r="F94" s="101" t="s">
        <v>224</v>
      </c>
      <c r="G94" s="101" t="s">
        <v>43</v>
      </c>
      <c r="H94" s="101" t="s">
        <v>44</v>
      </c>
      <c r="I94" s="102"/>
      <c r="J94" s="102"/>
      <c r="K94" s="102">
        <f>K90</f>
        <v>34391.25</v>
      </c>
      <c r="L94" s="103" t="e">
        <f t="shared" si="1"/>
        <v>#DIV/0!</v>
      </c>
    </row>
    <row r="95" spans="2:12" ht="15" hidden="1" customHeight="1" x14ac:dyDescent="0.25">
      <c r="B95" s="101" t="s">
        <v>261</v>
      </c>
      <c r="C95" s="101" t="s">
        <v>262</v>
      </c>
      <c r="D95" s="101" t="s">
        <v>264</v>
      </c>
      <c r="E95" s="101" t="s">
        <v>265</v>
      </c>
      <c r="F95" s="101" t="s">
        <v>224</v>
      </c>
      <c r="G95" s="101" t="s">
        <v>266</v>
      </c>
      <c r="H95" s="101" t="s">
        <v>267</v>
      </c>
      <c r="I95" s="102"/>
      <c r="J95" s="102"/>
      <c r="K95" s="102">
        <v>44000</v>
      </c>
      <c r="L95" s="103" t="e">
        <f t="shared" si="1"/>
        <v>#DIV/0!</v>
      </c>
    </row>
    <row r="96" spans="2:12" ht="15" hidden="1" customHeight="1" x14ac:dyDescent="0.25">
      <c r="B96" s="95" t="s">
        <v>261</v>
      </c>
      <c r="C96" s="95" t="s">
        <v>262</v>
      </c>
      <c r="D96" s="95" t="s">
        <v>264</v>
      </c>
      <c r="E96" s="95" t="s">
        <v>265</v>
      </c>
      <c r="F96" s="95" t="s">
        <v>224</v>
      </c>
      <c r="G96" s="95" t="s">
        <v>268</v>
      </c>
      <c r="H96" s="95" t="s">
        <v>269</v>
      </c>
      <c r="I96" s="96"/>
      <c r="J96" s="96"/>
      <c r="K96" s="96">
        <v>44000</v>
      </c>
      <c r="L96" s="96" t="e">
        <f t="shared" si="1"/>
        <v>#DIV/0!</v>
      </c>
    </row>
    <row r="97" spans="2:12" hidden="1" x14ac:dyDescent="0.25">
      <c r="B97" s="98" t="s">
        <v>261</v>
      </c>
      <c r="C97" s="98" t="s">
        <v>262</v>
      </c>
      <c r="D97" s="98" t="s">
        <v>264</v>
      </c>
      <c r="E97" s="98" t="s">
        <v>265</v>
      </c>
      <c r="F97" s="98" t="s">
        <v>224</v>
      </c>
      <c r="G97" s="98" t="s">
        <v>154</v>
      </c>
      <c r="H97" s="98" t="s">
        <v>155</v>
      </c>
      <c r="I97" s="99"/>
      <c r="J97" s="99"/>
      <c r="K97" s="99">
        <v>44000</v>
      </c>
      <c r="L97" s="100" t="e">
        <f t="shared" si="1"/>
        <v>#DIV/0!</v>
      </c>
    </row>
    <row r="98" spans="2:12" hidden="1" x14ac:dyDescent="0.25">
      <c r="B98" s="92" t="s">
        <v>261</v>
      </c>
      <c r="C98" s="92" t="s">
        <v>262</v>
      </c>
      <c r="D98" s="92" t="s">
        <v>264</v>
      </c>
      <c r="E98" s="92" t="s">
        <v>265</v>
      </c>
      <c r="F98" s="92" t="s">
        <v>224</v>
      </c>
      <c r="G98" s="92" t="s">
        <v>256</v>
      </c>
      <c r="H98" s="92" t="s">
        <v>239</v>
      </c>
      <c r="I98" s="93"/>
      <c r="J98" s="93"/>
      <c r="K98" s="93">
        <v>44000</v>
      </c>
      <c r="L98" s="94" t="e">
        <f t="shared" si="1"/>
        <v>#DIV/0!</v>
      </c>
    </row>
    <row r="99" spans="2:12" ht="15" hidden="1" customHeight="1" x14ac:dyDescent="0.25">
      <c r="B99" s="95" t="s">
        <v>261</v>
      </c>
      <c r="C99" s="95" t="s">
        <v>262</v>
      </c>
      <c r="D99" s="95" t="s">
        <v>264</v>
      </c>
      <c r="E99" s="95" t="s">
        <v>265</v>
      </c>
      <c r="F99" s="95" t="s">
        <v>224</v>
      </c>
      <c r="G99" s="95" t="s">
        <v>257</v>
      </c>
      <c r="H99" s="95" t="s">
        <v>239</v>
      </c>
      <c r="I99" s="96"/>
      <c r="J99" s="96"/>
      <c r="K99" s="96">
        <v>44000</v>
      </c>
      <c r="L99" s="96" t="e">
        <f t="shared" si="1"/>
        <v>#DIV/0!</v>
      </c>
    </row>
    <row r="100" spans="2:12" ht="15" hidden="1" customHeight="1" x14ac:dyDescent="0.25">
      <c r="B100" s="98" t="s">
        <v>261</v>
      </c>
      <c r="C100" s="98" t="s">
        <v>262</v>
      </c>
      <c r="D100" s="98" t="s">
        <v>264</v>
      </c>
      <c r="E100" s="98" t="s">
        <v>265</v>
      </c>
      <c r="F100" s="98" t="s">
        <v>224</v>
      </c>
      <c r="G100" s="98" t="s">
        <v>258</v>
      </c>
      <c r="H100" s="98" t="s">
        <v>239</v>
      </c>
      <c r="I100" s="99"/>
      <c r="J100" s="99"/>
      <c r="K100" s="99">
        <v>44000</v>
      </c>
      <c r="L100" s="100" t="e">
        <f t="shared" si="1"/>
        <v>#DIV/0!</v>
      </c>
    </row>
    <row r="101" spans="2:12" ht="15" customHeight="1" x14ac:dyDescent="0.25">
      <c r="B101" s="101" t="s">
        <v>261</v>
      </c>
      <c r="C101" s="101" t="s">
        <v>262</v>
      </c>
      <c r="D101" s="101" t="s">
        <v>264</v>
      </c>
      <c r="E101" s="101" t="s">
        <v>265</v>
      </c>
      <c r="F101" s="101" t="s">
        <v>224</v>
      </c>
      <c r="G101" s="101" t="s">
        <v>13</v>
      </c>
      <c r="H101" s="101" t="s">
        <v>153</v>
      </c>
      <c r="I101" s="102"/>
      <c r="J101" s="102"/>
      <c r="K101" s="102">
        <f>K97</f>
        <v>44000</v>
      </c>
      <c r="L101" s="103" t="e">
        <f t="shared" si="1"/>
        <v>#DIV/0!</v>
      </c>
    </row>
    <row r="102" spans="2:12" ht="15" hidden="1" customHeight="1" x14ac:dyDescent="0.25">
      <c r="B102" s="92" t="s">
        <v>261</v>
      </c>
      <c r="C102" s="92" t="s">
        <v>262</v>
      </c>
      <c r="D102" s="92" t="s">
        <v>264</v>
      </c>
      <c r="E102" s="92" t="s">
        <v>265</v>
      </c>
      <c r="F102" s="92" t="s">
        <v>224</v>
      </c>
      <c r="G102" s="92" t="s">
        <v>259</v>
      </c>
      <c r="H102" s="92" t="s">
        <v>260</v>
      </c>
      <c r="I102" s="93"/>
      <c r="J102" s="93"/>
      <c r="K102" s="93">
        <v>44000</v>
      </c>
      <c r="L102" s="94" t="e">
        <f t="shared" si="1"/>
        <v>#DIV/0!</v>
      </c>
    </row>
    <row r="103" spans="2:12" ht="15" hidden="1" customHeight="1" x14ac:dyDescent="0.25">
      <c r="B103" s="95" t="s">
        <v>261</v>
      </c>
      <c r="C103" s="95" t="s">
        <v>262</v>
      </c>
      <c r="D103" s="95" t="s">
        <v>264</v>
      </c>
      <c r="E103" s="95" t="s">
        <v>265</v>
      </c>
      <c r="F103" s="95" t="s">
        <v>224</v>
      </c>
      <c r="G103" s="95" t="s">
        <v>69</v>
      </c>
      <c r="H103" s="95" t="s">
        <v>242</v>
      </c>
      <c r="I103" s="96"/>
      <c r="J103" s="96"/>
      <c r="K103" s="96">
        <v>44000</v>
      </c>
      <c r="L103" s="97" t="e">
        <f t="shared" si="1"/>
        <v>#DIV/0!</v>
      </c>
    </row>
    <row r="104" spans="2:12" ht="15" hidden="1" customHeight="1" x14ac:dyDescent="0.25">
      <c r="B104" s="98" t="s">
        <v>261</v>
      </c>
      <c r="C104" s="98" t="s">
        <v>262</v>
      </c>
      <c r="D104" s="98" t="s">
        <v>264</v>
      </c>
      <c r="E104" s="98" t="s">
        <v>265</v>
      </c>
      <c r="F104" s="98" t="s">
        <v>224</v>
      </c>
      <c r="G104" s="98" t="s">
        <v>67</v>
      </c>
      <c r="H104" s="98" t="s">
        <v>68</v>
      </c>
      <c r="I104" s="99"/>
      <c r="J104" s="99"/>
      <c r="K104" s="99">
        <v>44000</v>
      </c>
      <c r="L104" s="100" t="e">
        <f t="shared" si="1"/>
        <v>#DIV/0!</v>
      </c>
    </row>
    <row r="105" spans="2:12" ht="15" hidden="1" customHeight="1" x14ac:dyDescent="0.25">
      <c r="B105" s="92" t="s">
        <v>261</v>
      </c>
      <c r="C105" s="92" t="s">
        <v>262</v>
      </c>
      <c r="D105" s="92" t="s">
        <v>264</v>
      </c>
      <c r="E105" s="92" t="s">
        <v>265</v>
      </c>
      <c r="F105" s="92" t="s">
        <v>224</v>
      </c>
      <c r="G105" s="92" t="s">
        <v>243</v>
      </c>
      <c r="H105" s="92" t="s">
        <v>244</v>
      </c>
      <c r="I105" s="93"/>
      <c r="J105" s="93"/>
      <c r="K105" s="93">
        <v>44000</v>
      </c>
      <c r="L105" s="94" t="e">
        <f t="shared" si="1"/>
        <v>#DIV/0!</v>
      </c>
    </row>
    <row r="106" spans="2:12" hidden="1" x14ac:dyDescent="0.25">
      <c r="B106" s="95" t="s">
        <v>261</v>
      </c>
      <c r="C106" s="95" t="s">
        <v>262</v>
      </c>
      <c r="D106" s="95" t="s">
        <v>264</v>
      </c>
      <c r="E106" s="95" t="s">
        <v>265</v>
      </c>
      <c r="F106" s="95" t="s">
        <v>224</v>
      </c>
      <c r="G106" s="95" t="s">
        <v>245</v>
      </c>
      <c r="H106" s="95" t="s">
        <v>244</v>
      </c>
      <c r="I106" s="96"/>
      <c r="J106" s="96"/>
      <c r="K106" s="96">
        <v>44000</v>
      </c>
      <c r="L106" s="96" t="e">
        <f t="shared" si="1"/>
        <v>#DIV/0!</v>
      </c>
    </row>
    <row r="107" spans="2:12" hidden="1" x14ac:dyDescent="0.25">
      <c r="B107" s="98" t="s">
        <v>261</v>
      </c>
      <c r="C107" s="98" t="s">
        <v>262</v>
      </c>
      <c r="D107" s="98" t="s">
        <v>264</v>
      </c>
      <c r="E107" s="98" t="s">
        <v>265</v>
      </c>
      <c r="F107" s="98" t="s">
        <v>224</v>
      </c>
      <c r="G107" s="98" t="s">
        <v>246</v>
      </c>
      <c r="H107" s="98" t="s">
        <v>247</v>
      </c>
      <c r="I107" s="99"/>
      <c r="J107" s="99"/>
      <c r="K107" s="99">
        <v>44000</v>
      </c>
      <c r="L107" s="100" t="e">
        <f t="shared" si="1"/>
        <v>#DIV/0!</v>
      </c>
    </row>
    <row r="108" spans="2:12" ht="15" customHeight="1" x14ac:dyDescent="0.25">
      <c r="B108" s="101" t="s">
        <v>261</v>
      </c>
      <c r="C108" s="101" t="s">
        <v>262</v>
      </c>
      <c r="D108" s="101" t="s">
        <v>264</v>
      </c>
      <c r="E108" s="101" t="s">
        <v>265</v>
      </c>
      <c r="F108" s="101" t="s">
        <v>224</v>
      </c>
      <c r="G108" s="101" t="s">
        <v>43</v>
      </c>
      <c r="H108" s="101" t="s">
        <v>44</v>
      </c>
      <c r="I108" s="102"/>
      <c r="J108" s="102"/>
      <c r="K108" s="102">
        <f>K104</f>
        <v>44000</v>
      </c>
      <c r="L108" s="103" t="e">
        <f t="shared" si="1"/>
        <v>#DIV/0!</v>
      </c>
    </row>
    <row r="109" spans="2:12" hidden="1" x14ac:dyDescent="0.25">
      <c r="B109" s="92" t="s">
        <v>261</v>
      </c>
      <c r="C109" s="92" t="s">
        <v>262</v>
      </c>
      <c r="D109" s="92" t="s">
        <v>270</v>
      </c>
      <c r="E109" s="92" t="s">
        <v>190</v>
      </c>
      <c r="F109" s="92" t="s">
        <v>75</v>
      </c>
      <c r="G109" s="92" t="s">
        <v>102</v>
      </c>
      <c r="H109" s="92" t="s">
        <v>103</v>
      </c>
      <c r="I109" s="93">
        <v>2000</v>
      </c>
      <c r="J109" s="93">
        <v>2000</v>
      </c>
      <c r="K109" s="93">
        <v>8.5500000000000007</v>
      </c>
      <c r="L109" s="94">
        <f t="shared" ref="L109:L123" si="2">K109/I109</f>
        <v>4.2750000000000002E-3</v>
      </c>
    </row>
    <row r="110" spans="2:12" ht="15" hidden="1" customHeight="1" x14ac:dyDescent="0.25">
      <c r="B110" s="92" t="s">
        <v>261</v>
      </c>
      <c r="C110" s="92" t="s">
        <v>262</v>
      </c>
      <c r="D110" s="92" t="s">
        <v>270</v>
      </c>
      <c r="E110" s="92" t="s">
        <v>190</v>
      </c>
      <c r="F110" s="92" t="s">
        <v>75</v>
      </c>
      <c r="G110" s="92" t="s">
        <v>110</v>
      </c>
      <c r="H110" s="92" t="s">
        <v>111</v>
      </c>
      <c r="I110" s="93"/>
      <c r="J110" s="93"/>
      <c r="K110" s="93">
        <v>230.2</v>
      </c>
      <c r="L110" s="94" t="e">
        <f t="shared" si="2"/>
        <v>#DIV/0!</v>
      </c>
    </row>
    <row r="111" spans="2:12" ht="15" hidden="1" customHeight="1" x14ac:dyDescent="0.25">
      <c r="B111" s="95" t="s">
        <v>261</v>
      </c>
      <c r="C111" s="95" t="s">
        <v>262</v>
      </c>
      <c r="D111" s="95" t="s">
        <v>270</v>
      </c>
      <c r="E111" s="95" t="s">
        <v>190</v>
      </c>
      <c r="F111" s="95" t="s">
        <v>75</v>
      </c>
      <c r="G111" s="95" t="s">
        <v>100</v>
      </c>
      <c r="H111" s="95" t="s">
        <v>101</v>
      </c>
      <c r="I111" s="96"/>
      <c r="J111" s="96"/>
      <c r="K111" s="96">
        <v>238.75</v>
      </c>
      <c r="L111" s="96" t="e">
        <f t="shared" si="2"/>
        <v>#DIV/0!</v>
      </c>
    </row>
    <row r="112" spans="2:12" ht="15" hidden="1" customHeight="1" x14ac:dyDescent="0.25">
      <c r="B112" s="92" t="s">
        <v>261</v>
      </c>
      <c r="C112" s="92" t="s">
        <v>262</v>
      </c>
      <c r="D112" s="92" t="s">
        <v>270</v>
      </c>
      <c r="E112" s="92" t="s">
        <v>190</v>
      </c>
      <c r="F112" s="92" t="s">
        <v>75</v>
      </c>
      <c r="G112" s="92" t="s">
        <v>122</v>
      </c>
      <c r="H112" s="92" t="s">
        <v>123</v>
      </c>
      <c r="I112" s="93"/>
      <c r="J112" s="93"/>
      <c r="K112" s="93">
        <v>3150</v>
      </c>
      <c r="L112" s="94" t="e">
        <f t="shared" si="2"/>
        <v>#DIV/0!</v>
      </c>
    </row>
    <row r="113" spans="2:12" ht="15" hidden="1" customHeight="1" x14ac:dyDescent="0.25">
      <c r="B113" s="92" t="s">
        <v>261</v>
      </c>
      <c r="C113" s="92" t="s">
        <v>262</v>
      </c>
      <c r="D113" s="92" t="s">
        <v>270</v>
      </c>
      <c r="E113" s="92" t="s">
        <v>190</v>
      </c>
      <c r="F113" s="92" t="s">
        <v>75</v>
      </c>
      <c r="G113" s="92" t="s">
        <v>130</v>
      </c>
      <c r="H113" s="92" t="s">
        <v>131</v>
      </c>
      <c r="I113" s="93"/>
      <c r="J113" s="93"/>
      <c r="K113" s="93">
        <v>231.28</v>
      </c>
      <c r="L113" s="94" t="e">
        <f t="shared" si="2"/>
        <v>#DIV/0!</v>
      </c>
    </row>
    <row r="114" spans="2:12" ht="15" hidden="1" customHeight="1" x14ac:dyDescent="0.25">
      <c r="B114" s="95" t="s">
        <v>261</v>
      </c>
      <c r="C114" s="95" t="s">
        <v>262</v>
      </c>
      <c r="D114" s="95" t="s">
        <v>270</v>
      </c>
      <c r="E114" s="95" t="s">
        <v>190</v>
      </c>
      <c r="F114" s="95" t="s">
        <v>75</v>
      </c>
      <c r="G114" s="95" t="s">
        <v>114</v>
      </c>
      <c r="H114" s="95" t="s">
        <v>115</v>
      </c>
      <c r="I114" s="96"/>
      <c r="J114" s="96"/>
      <c r="K114" s="96">
        <v>3381.28</v>
      </c>
      <c r="L114" s="96" t="e">
        <f t="shared" si="2"/>
        <v>#DIV/0!</v>
      </c>
    </row>
    <row r="115" spans="2:12" hidden="1" x14ac:dyDescent="0.25">
      <c r="B115" s="98" t="s">
        <v>261</v>
      </c>
      <c r="C115" s="98" t="s">
        <v>262</v>
      </c>
      <c r="D115" s="98" t="s">
        <v>270</v>
      </c>
      <c r="E115" s="98" t="s">
        <v>190</v>
      </c>
      <c r="F115" s="98" t="s">
        <v>75</v>
      </c>
      <c r="G115" s="98" t="s">
        <v>90</v>
      </c>
      <c r="H115" s="98" t="s">
        <v>91</v>
      </c>
      <c r="I115" s="99"/>
      <c r="J115" s="99"/>
      <c r="K115" s="99">
        <v>3620.03</v>
      </c>
      <c r="L115" s="100" t="e">
        <f t="shared" si="2"/>
        <v>#DIV/0!</v>
      </c>
    </row>
    <row r="116" spans="2:12" ht="15" hidden="1" customHeight="1" x14ac:dyDescent="0.25">
      <c r="B116" s="92" t="s">
        <v>261</v>
      </c>
      <c r="C116" s="92" t="s">
        <v>262</v>
      </c>
      <c r="D116" s="92" t="s">
        <v>270</v>
      </c>
      <c r="E116" s="92" t="s">
        <v>190</v>
      </c>
      <c r="F116" s="92" t="s">
        <v>75</v>
      </c>
      <c r="G116" s="92" t="s">
        <v>236</v>
      </c>
      <c r="H116" s="92" t="s">
        <v>237</v>
      </c>
      <c r="I116" s="93"/>
      <c r="J116" s="93"/>
      <c r="K116" s="93">
        <v>3620.03</v>
      </c>
      <c r="L116" s="94" t="e">
        <f t="shared" si="2"/>
        <v>#DIV/0!</v>
      </c>
    </row>
    <row r="117" spans="2:12" ht="15" hidden="1" customHeight="1" x14ac:dyDescent="0.25">
      <c r="B117" s="95" t="s">
        <v>261</v>
      </c>
      <c r="C117" s="95" t="s">
        <v>262</v>
      </c>
      <c r="D117" s="95" t="s">
        <v>270</v>
      </c>
      <c r="E117" s="95" t="s">
        <v>190</v>
      </c>
      <c r="F117" s="95" t="s">
        <v>75</v>
      </c>
      <c r="G117" s="95" t="s">
        <v>238</v>
      </c>
      <c r="H117" s="95" t="s">
        <v>239</v>
      </c>
      <c r="I117" s="96"/>
      <c r="J117" s="96"/>
      <c r="K117" s="96">
        <v>3620.03</v>
      </c>
      <c r="L117" s="96" t="e">
        <f t="shared" si="2"/>
        <v>#DIV/0!</v>
      </c>
    </row>
    <row r="118" spans="2:12" ht="15" hidden="1" customHeight="1" x14ac:dyDescent="0.25">
      <c r="B118" s="98" t="s">
        <v>261</v>
      </c>
      <c r="C118" s="98" t="s">
        <v>262</v>
      </c>
      <c r="D118" s="98" t="s">
        <v>270</v>
      </c>
      <c r="E118" s="98" t="s">
        <v>190</v>
      </c>
      <c r="F118" s="98" t="s">
        <v>75</v>
      </c>
      <c r="G118" s="98" t="s">
        <v>240</v>
      </c>
      <c r="H118" s="98" t="s">
        <v>241</v>
      </c>
      <c r="I118" s="99"/>
      <c r="J118" s="99"/>
      <c r="K118" s="99">
        <v>3620.03</v>
      </c>
      <c r="L118" s="100" t="e">
        <f t="shared" si="2"/>
        <v>#DIV/0!</v>
      </c>
    </row>
    <row r="119" spans="2:12" ht="15" customHeight="1" x14ac:dyDescent="0.25">
      <c r="B119" s="101" t="s">
        <v>261</v>
      </c>
      <c r="C119" s="101" t="s">
        <v>262</v>
      </c>
      <c r="D119" s="101" t="s">
        <v>270</v>
      </c>
      <c r="E119" s="101" t="s">
        <v>190</v>
      </c>
      <c r="F119" s="101" t="s">
        <v>75</v>
      </c>
      <c r="G119" s="101" t="s">
        <v>12</v>
      </c>
      <c r="H119" s="101" t="s">
        <v>74</v>
      </c>
      <c r="I119" s="102"/>
      <c r="J119" s="102"/>
      <c r="K119" s="102">
        <f>K115</f>
        <v>3620.03</v>
      </c>
      <c r="L119" s="103" t="e">
        <f t="shared" si="2"/>
        <v>#DIV/0!</v>
      </c>
    </row>
    <row r="120" spans="2:12" hidden="1" x14ac:dyDescent="0.25">
      <c r="B120" s="92" t="s">
        <v>261</v>
      </c>
      <c r="C120" s="92" t="s">
        <v>262</v>
      </c>
      <c r="D120" s="92" t="s">
        <v>270</v>
      </c>
      <c r="E120" s="92" t="s">
        <v>190</v>
      </c>
      <c r="F120" s="92" t="s">
        <v>75</v>
      </c>
      <c r="G120" s="92" t="s">
        <v>160</v>
      </c>
      <c r="H120" s="92" t="s">
        <v>161</v>
      </c>
      <c r="I120" s="93"/>
      <c r="J120" s="93"/>
      <c r="K120" s="93">
        <v>2062.5</v>
      </c>
      <c r="L120" s="94" t="e">
        <f t="shared" si="2"/>
        <v>#DIV/0!</v>
      </c>
    </row>
    <row r="121" spans="2:12" hidden="1" x14ac:dyDescent="0.25">
      <c r="B121" s="95" t="s">
        <v>261</v>
      </c>
      <c r="C121" s="95" t="s">
        <v>262</v>
      </c>
      <c r="D121" s="95" t="s">
        <v>270</v>
      </c>
      <c r="E121" s="95" t="s">
        <v>190</v>
      </c>
      <c r="F121" s="95" t="s">
        <v>75</v>
      </c>
      <c r="G121" s="95" t="s">
        <v>156</v>
      </c>
      <c r="H121" s="95" t="s">
        <v>157</v>
      </c>
      <c r="I121" s="96"/>
      <c r="J121" s="96"/>
      <c r="K121" s="96">
        <v>2062.5</v>
      </c>
      <c r="L121" s="96" t="e">
        <f t="shared" si="2"/>
        <v>#DIV/0!</v>
      </c>
    </row>
    <row r="122" spans="2:12" hidden="1" x14ac:dyDescent="0.25">
      <c r="B122" s="98" t="s">
        <v>261</v>
      </c>
      <c r="C122" s="98" t="s">
        <v>262</v>
      </c>
      <c r="D122" s="98" t="s">
        <v>270</v>
      </c>
      <c r="E122" s="98" t="s">
        <v>190</v>
      </c>
      <c r="F122" s="98" t="s">
        <v>75</v>
      </c>
      <c r="G122" s="98" t="s">
        <v>154</v>
      </c>
      <c r="H122" s="98" t="s">
        <v>155</v>
      </c>
      <c r="I122" s="99"/>
      <c r="J122" s="99"/>
      <c r="K122" s="99">
        <v>2062.5</v>
      </c>
      <c r="L122" s="100" t="e">
        <f t="shared" si="2"/>
        <v>#DIV/0!</v>
      </c>
    </row>
    <row r="123" spans="2:12" ht="15" hidden="1" customHeight="1" x14ac:dyDescent="0.25">
      <c r="B123" s="92" t="s">
        <v>261</v>
      </c>
      <c r="C123" s="92" t="s">
        <v>262</v>
      </c>
      <c r="D123" s="92" t="s">
        <v>270</v>
      </c>
      <c r="E123" s="92" t="s">
        <v>190</v>
      </c>
      <c r="F123" s="92" t="s">
        <v>75</v>
      </c>
      <c r="G123" s="92" t="s">
        <v>256</v>
      </c>
      <c r="H123" s="92" t="s">
        <v>239</v>
      </c>
      <c r="I123" s="93"/>
      <c r="J123" s="93"/>
      <c r="K123" s="93">
        <v>2062.5</v>
      </c>
      <c r="L123" s="94" t="e">
        <f t="shared" si="2"/>
        <v>#DIV/0!</v>
      </c>
    </row>
    <row r="124" spans="2:12" ht="15" hidden="1" customHeight="1" x14ac:dyDescent="0.25">
      <c r="B124" s="95" t="s">
        <v>261</v>
      </c>
      <c r="C124" s="95" t="s">
        <v>262</v>
      </c>
      <c r="D124" s="95" t="s">
        <v>270</v>
      </c>
      <c r="E124" s="95" t="s">
        <v>190</v>
      </c>
      <c r="F124" s="95" t="s">
        <v>75</v>
      </c>
      <c r="G124" s="95" t="s">
        <v>257</v>
      </c>
      <c r="H124" s="95" t="s">
        <v>239</v>
      </c>
      <c r="I124" s="96"/>
      <c r="J124" s="96"/>
      <c r="K124" s="96">
        <v>2062.5</v>
      </c>
      <c r="L124" s="96" t="e">
        <f t="shared" ref="L124:L135" si="3">K124/I124</f>
        <v>#DIV/0!</v>
      </c>
    </row>
    <row r="125" spans="2:12" ht="15" hidden="1" customHeight="1" x14ac:dyDescent="0.25">
      <c r="B125" s="98" t="s">
        <v>261</v>
      </c>
      <c r="C125" s="98" t="s">
        <v>262</v>
      </c>
      <c r="D125" s="98" t="s">
        <v>270</v>
      </c>
      <c r="E125" s="98" t="s">
        <v>190</v>
      </c>
      <c r="F125" s="98" t="s">
        <v>75</v>
      </c>
      <c r="G125" s="98" t="s">
        <v>258</v>
      </c>
      <c r="H125" s="98" t="s">
        <v>239</v>
      </c>
      <c r="I125" s="99"/>
      <c r="J125" s="99"/>
      <c r="K125" s="99">
        <v>2062.5</v>
      </c>
      <c r="L125" s="100" t="e">
        <f t="shared" si="3"/>
        <v>#DIV/0!</v>
      </c>
    </row>
    <row r="126" spans="2:12" s="104" customFormat="1" ht="15" customHeight="1" x14ac:dyDescent="0.25">
      <c r="B126" s="101" t="s">
        <v>261</v>
      </c>
      <c r="C126" s="101" t="s">
        <v>262</v>
      </c>
      <c r="D126" s="101" t="s">
        <v>270</v>
      </c>
      <c r="E126" s="101" t="s">
        <v>190</v>
      </c>
      <c r="F126" s="101" t="s">
        <v>75</v>
      </c>
      <c r="G126" s="101" t="s">
        <v>13</v>
      </c>
      <c r="H126" s="101" t="s">
        <v>153</v>
      </c>
      <c r="I126" s="102"/>
      <c r="J126" s="102"/>
      <c r="K126" s="102">
        <f>K122</f>
        <v>2062.5</v>
      </c>
      <c r="L126" s="103" t="e">
        <f t="shared" si="3"/>
        <v>#DIV/0!</v>
      </c>
    </row>
    <row r="127" spans="2:12" s="104" customFormat="1" ht="15" hidden="1" customHeight="1" x14ac:dyDescent="0.25">
      <c r="B127" s="92" t="s">
        <v>261</v>
      </c>
      <c r="C127" s="92" t="s">
        <v>262</v>
      </c>
      <c r="D127" s="92" t="s">
        <v>270</v>
      </c>
      <c r="E127" s="92" t="s">
        <v>190</v>
      </c>
      <c r="F127" s="92" t="s">
        <v>75</v>
      </c>
      <c r="G127" s="92" t="s">
        <v>61</v>
      </c>
      <c r="H127" s="92" t="s">
        <v>271</v>
      </c>
      <c r="I127" s="93"/>
      <c r="J127" s="93"/>
      <c r="K127" s="93">
        <v>6659</v>
      </c>
      <c r="L127" s="94" t="e">
        <f t="shared" si="3"/>
        <v>#DIV/0!</v>
      </c>
    </row>
    <row r="128" spans="2:12" s="104" customFormat="1" ht="15" hidden="1" customHeight="1" x14ac:dyDescent="0.25">
      <c r="B128" s="95" t="s">
        <v>261</v>
      </c>
      <c r="C128" s="95" t="s">
        <v>262</v>
      </c>
      <c r="D128" s="95" t="s">
        <v>270</v>
      </c>
      <c r="E128" s="95" t="s">
        <v>190</v>
      </c>
      <c r="F128" s="95" t="s">
        <v>75</v>
      </c>
      <c r="G128" s="95" t="s">
        <v>59</v>
      </c>
      <c r="H128" s="95" t="s">
        <v>60</v>
      </c>
      <c r="I128" s="96"/>
      <c r="J128" s="96"/>
      <c r="K128" s="96">
        <v>6659</v>
      </c>
      <c r="L128" s="96" t="e">
        <f t="shared" si="3"/>
        <v>#DIV/0!</v>
      </c>
    </row>
    <row r="129" spans="2:12" ht="15" hidden="1" customHeight="1" x14ac:dyDescent="0.25">
      <c r="B129" s="98" t="s">
        <v>261</v>
      </c>
      <c r="C129" s="98" t="s">
        <v>262</v>
      </c>
      <c r="D129" s="98" t="s">
        <v>270</v>
      </c>
      <c r="E129" s="98" t="s">
        <v>190</v>
      </c>
      <c r="F129" s="98" t="s">
        <v>75</v>
      </c>
      <c r="G129" s="98" t="s">
        <v>57</v>
      </c>
      <c r="H129" s="98" t="s">
        <v>58</v>
      </c>
      <c r="I129" s="99"/>
      <c r="J129" s="99"/>
      <c r="K129" s="99">
        <v>6659</v>
      </c>
      <c r="L129" s="100" t="e">
        <f t="shared" si="3"/>
        <v>#DIV/0!</v>
      </c>
    </row>
    <row r="130" spans="2:12" ht="15" hidden="1" customHeight="1" x14ac:dyDescent="0.25">
      <c r="B130" s="92" t="s">
        <v>261</v>
      </c>
      <c r="C130" s="92" t="s">
        <v>262</v>
      </c>
      <c r="D130" s="92" t="s">
        <v>270</v>
      </c>
      <c r="E130" s="92" t="s">
        <v>190</v>
      </c>
      <c r="F130" s="92" t="s">
        <v>75</v>
      </c>
      <c r="G130" s="92" t="s">
        <v>243</v>
      </c>
      <c r="H130" s="92" t="s">
        <v>244</v>
      </c>
      <c r="I130" s="93"/>
      <c r="J130" s="93"/>
      <c r="K130" s="93">
        <v>6659</v>
      </c>
      <c r="L130" s="100" t="e">
        <f t="shared" si="3"/>
        <v>#DIV/0!</v>
      </c>
    </row>
    <row r="131" spans="2:12" hidden="1" x14ac:dyDescent="0.25">
      <c r="B131" s="95" t="s">
        <v>261</v>
      </c>
      <c r="C131" s="95" t="s">
        <v>262</v>
      </c>
      <c r="D131" s="95" t="s">
        <v>270</v>
      </c>
      <c r="E131" s="95" t="s">
        <v>190</v>
      </c>
      <c r="F131" s="95" t="s">
        <v>75</v>
      </c>
      <c r="G131" s="95" t="s">
        <v>245</v>
      </c>
      <c r="H131" s="95" t="s">
        <v>244</v>
      </c>
      <c r="I131" s="96"/>
      <c r="J131" s="96"/>
      <c r="K131" s="96">
        <v>6659</v>
      </c>
      <c r="L131" s="96" t="e">
        <f t="shared" si="3"/>
        <v>#DIV/0!</v>
      </c>
    </row>
    <row r="132" spans="2:12" hidden="1" x14ac:dyDescent="0.25">
      <c r="B132" s="101" t="s">
        <v>261</v>
      </c>
      <c r="C132" s="101" t="s">
        <v>262</v>
      </c>
      <c r="D132" s="101" t="s">
        <v>270</v>
      </c>
      <c r="E132" s="101" t="s">
        <v>190</v>
      </c>
      <c r="F132" s="101" t="s">
        <v>75</v>
      </c>
      <c r="G132" s="101" t="s">
        <v>246</v>
      </c>
      <c r="H132" s="101" t="s">
        <v>247</v>
      </c>
      <c r="I132" s="102"/>
      <c r="J132" s="102"/>
      <c r="K132" s="102">
        <v>6659</v>
      </c>
      <c r="L132" s="103" t="e">
        <f t="shared" si="3"/>
        <v>#DIV/0!</v>
      </c>
    </row>
    <row r="133" spans="2:12" ht="15" customHeight="1" x14ac:dyDescent="0.25">
      <c r="B133" s="101" t="s">
        <v>261</v>
      </c>
      <c r="C133" s="101" t="s">
        <v>262</v>
      </c>
      <c r="D133" s="101" t="s">
        <v>270</v>
      </c>
      <c r="E133" s="101" t="s">
        <v>190</v>
      </c>
      <c r="F133" s="101" t="s">
        <v>75</v>
      </c>
      <c r="G133" s="101" t="s">
        <v>43</v>
      </c>
      <c r="H133" s="101" t="s">
        <v>44</v>
      </c>
      <c r="I133" s="102"/>
      <c r="J133" s="102"/>
      <c r="K133" s="102">
        <f>K129</f>
        <v>6659</v>
      </c>
      <c r="L133" s="103" t="e">
        <f t="shared" si="3"/>
        <v>#DIV/0!</v>
      </c>
    </row>
    <row r="134" spans="2:12" hidden="1" x14ac:dyDescent="0.25">
      <c r="B134" s="92" t="s">
        <v>222</v>
      </c>
      <c r="C134" s="92" t="s">
        <v>186</v>
      </c>
      <c r="D134" s="92" t="s">
        <v>223</v>
      </c>
      <c r="E134" s="92" t="s">
        <v>187</v>
      </c>
      <c r="F134" s="92" t="s">
        <v>272</v>
      </c>
      <c r="G134" s="92" t="s">
        <v>134</v>
      </c>
      <c r="H134" s="92" t="s">
        <v>135</v>
      </c>
      <c r="I134" s="93">
        <v>1500</v>
      </c>
      <c r="J134" s="93">
        <v>1500</v>
      </c>
      <c r="K134" s="93">
        <v>404.43</v>
      </c>
      <c r="L134" s="94">
        <f t="shared" si="3"/>
        <v>0.26962000000000003</v>
      </c>
    </row>
    <row r="135" spans="2:12" ht="15" hidden="1" customHeight="1" x14ac:dyDescent="0.25">
      <c r="B135" s="92" t="s">
        <v>222</v>
      </c>
      <c r="C135" s="92" t="s">
        <v>186</v>
      </c>
      <c r="D135" s="92" t="s">
        <v>223</v>
      </c>
      <c r="E135" s="92" t="s">
        <v>187</v>
      </c>
      <c r="F135" s="92" t="s">
        <v>272</v>
      </c>
      <c r="G135" s="92" t="s">
        <v>138</v>
      </c>
      <c r="H135" s="92" t="s">
        <v>133</v>
      </c>
      <c r="I135" s="93">
        <v>1500</v>
      </c>
      <c r="J135" s="93">
        <v>1500</v>
      </c>
      <c r="K135" s="93">
        <v>507.81</v>
      </c>
      <c r="L135" s="94">
        <f t="shared" si="3"/>
        <v>0.33854000000000001</v>
      </c>
    </row>
    <row r="136" spans="2:12" ht="15" hidden="1" customHeight="1" x14ac:dyDescent="0.25">
      <c r="B136" s="95" t="s">
        <v>222</v>
      </c>
      <c r="C136" s="95" t="s">
        <v>186</v>
      </c>
      <c r="D136" s="95" t="s">
        <v>223</v>
      </c>
      <c r="E136" s="95" t="s">
        <v>187</v>
      </c>
      <c r="F136" s="95" t="s">
        <v>272</v>
      </c>
      <c r="G136" s="95" t="s">
        <v>132</v>
      </c>
      <c r="H136" s="95" t="s">
        <v>133</v>
      </c>
      <c r="I136" s="96"/>
      <c r="J136" s="96"/>
      <c r="K136" s="96">
        <v>912.24</v>
      </c>
      <c r="L136" s="96" t="e">
        <f t="shared" ref="L136:L158" si="4">K136/I136</f>
        <v>#DIV/0!</v>
      </c>
    </row>
    <row r="137" spans="2:12" ht="15" hidden="1" customHeight="1" x14ac:dyDescent="0.25">
      <c r="B137" s="98" t="s">
        <v>222</v>
      </c>
      <c r="C137" s="98" t="s">
        <v>186</v>
      </c>
      <c r="D137" s="98" t="s">
        <v>223</v>
      </c>
      <c r="E137" s="98" t="s">
        <v>187</v>
      </c>
      <c r="F137" s="98" t="s">
        <v>272</v>
      </c>
      <c r="G137" s="98" t="s">
        <v>90</v>
      </c>
      <c r="H137" s="98" t="s">
        <v>91</v>
      </c>
      <c r="I137" s="99"/>
      <c r="J137" s="99"/>
      <c r="K137" s="99">
        <v>912.24</v>
      </c>
      <c r="L137" s="100" t="e">
        <f t="shared" si="4"/>
        <v>#DIV/0!</v>
      </c>
    </row>
    <row r="138" spans="2:12" ht="15" hidden="1" customHeight="1" x14ac:dyDescent="0.25">
      <c r="B138" s="92" t="s">
        <v>222</v>
      </c>
      <c r="C138" s="92" t="s">
        <v>186</v>
      </c>
      <c r="D138" s="92" t="s">
        <v>223</v>
      </c>
      <c r="E138" s="92" t="s">
        <v>187</v>
      </c>
      <c r="F138" s="92" t="s">
        <v>272</v>
      </c>
      <c r="G138" s="92" t="s">
        <v>236</v>
      </c>
      <c r="H138" s="92" t="s">
        <v>237</v>
      </c>
      <c r="I138" s="93"/>
      <c r="J138" s="93"/>
      <c r="K138" s="93">
        <v>912.24</v>
      </c>
      <c r="L138" s="94" t="e">
        <f t="shared" si="4"/>
        <v>#DIV/0!</v>
      </c>
    </row>
    <row r="139" spans="2:12" hidden="1" x14ac:dyDescent="0.25">
      <c r="B139" s="95" t="s">
        <v>222</v>
      </c>
      <c r="C139" s="95" t="s">
        <v>186</v>
      </c>
      <c r="D139" s="95" t="s">
        <v>223</v>
      </c>
      <c r="E139" s="95" t="s">
        <v>187</v>
      </c>
      <c r="F139" s="95" t="s">
        <v>272</v>
      </c>
      <c r="G139" s="95" t="s">
        <v>238</v>
      </c>
      <c r="H139" s="95" t="s">
        <v>239</v>
      </c>
      <c r="I139" s="96"/>
      <c r="J139" s="96"/>
      <c r="K139" s="96">
        <v>912.24</v>
      </c>
      <c r="L139" s="96" t="e">
        <f t="shared" si="4"/>
        <v>#DIV/0!</v>
      </c>
    </row>
    <row r="140" spans="2:12" hidden="1" x14ac:dyDescent="0.25">
      <c r="B140" s="98" t="s">
        <v>222</v>
      </c>
      <c r="C140" s="98" t="s">
        <v>186</v>
      </c>
      <c r="D140" s="98" t="s">
        <v>223</v>
      </c>
      <c r="E140" s="98" t="s">
        <v>187</v>
      </c>
      <c r="F140" s="98" t="s">
        <v>272</v>
      </c>
      <c r="G140" s="98" t="s">
        <v>240</v>
      </c>
      <c r="H140" s="98" t="s">
        <v>241</v>
      </c>
      <c r="I140" s="99"/>
      <c r="J140" s="99"/>
      <c r="K140" s="99">
        <v>912.24</v>
      </c>
      <c r="L140" s="100" t="e">
        <f t="shared" si="4"/>
        <v>#DIV/0!</v>
      </c>
    </row>
    <row r="141" spans="2:12" ht="15" customHeight="1" x14ac:dyDescent="0.25">
      <c r="B141" s="101" t="s">
        <v>222</v>
      </c>
      <c r="C141" s="101" t="s">
        <v>186</v>
      </c>
      <c r="D141" s="101" t="s">
        <v>223</v>
      </c>
      <c r="E141" s="101" t="s">
        <v>187</v>
      </c>
      <c r="F141" s="101" t="s">
        <v>272</v>
      </c>
      <c r="G141" s="101" t="s">
        <v>12</v>
      </c>
      <c r="H141" s="101" t="s">
        <v>74</v>
      </c>
      <c r="I141" s="102"/>
      <c r="J141" s="102"/>
      <c r="K141" s="102">
        <f>K137</f>
        <v>912.24</v>
      </c>
      <c r="L141" s="103" t="e">
        <f t="shared" si="4"/>
        <v>#DIV/0!</v>
      </c>
    </row>
    <row r="142" spans="2:12" ht="15" hidden="1" customHeight="1" x14ac:dyDescent="0.25">
      <c r="B142" s="92" t="s">
        <v>222</v>
      </c>
      <c r="C142" s="92" t="s">
        <v>186</v>
      </c>
      <c r="D142" s="92" t="s">
        <v>223</v>
      </c>
      <c r="E142" s="92" t="s">
        <v>187</v>
      </c>
      <c r="F142" s="92" t="s">
        <v>272</v>
      </c>
      <c r="G142" s="92" t="s">
        <v>55</v>
      </c>
      <c r="H142" s="92" t="s">
        <v>56</v>
      </c>
      <c r="I142" s="93"/>
      <c r="J142" s="93"/>
      <c r="K142" s="93">
        <v>873.97</v>
      </c>
      <c r="L142" s="94" t="e">
        <f t="shared" si="4"/>
        <v>#DIV/0!</v>
      </c>
    </row>
    <row r="143" spans="2:12" s="104" customFormat="1" ht="15" hidden="1" customHeight="1" x14ac:dyDescent="0.25">
      <c r="B143" s="95" t="s">
        <v>222</v>
      </c>
      <c r="C143" s="95" t="s">
        <v>186</v>
      </c>
      <c r="D143" s="95" t="s">
        <v>223</v>
      </c>
      <c r="E143" s="95" t="s">
        <v>187</v>
      </c>
      <c r="F143" s="95" t="s">
        <v>272</v>
      </c>
      <c r="G143" s="95" t="s">
        <v>53</v>
      </c>
      <c r="H143" s="95" t="s">
        <v>54</v>
      </c>
      <c r="I143" s="96"/>
      <c r="J143" s="96"/>
      <c r="K143" s="96">
        <v>873.97</v>
      </c>
      <c r="L143" s="96" t="e">
        <f t="shared" si="4"/>
        <v>#DIV/0!</v>
      </c>
    </row>
    <row r="144" spans="2:12" s="104" customFormat="1" ht="15" hidden="1" customHeight="1" x14ac:dyDescent="0.25">
      <c r="B144" s="98" t="s">
        <v>222</v>
      </c>
      <c r="C144" s="98" t="s">
        <v>186</v>
      </c>
      <c r="D144" s="98" t="s">
        <v>223</v>
      </c>
      <c r="E144" s="98" t="s">
        <v>187</v>
      </c>
      <c r="F144" s="98" t="s">
        <v>272</v>
      </c>
      <c r="G144" s="98" t="s">
        <v>51</v>
      </c>
      <c r="H144" s="98" t="s">
        <v>52</v>
      </c>
      <c r="I144" s="99"/>
      <c r="J144" s="99"/>
      <c r="K144" s="99">
        <v>873.97</v>
      </c>
      <c r="L144" s="100" t="e">
        <f t="shared" si="4"/>
        <v>#DIV/0!</v>
      </c>
    </row>
    <row r="145" spans="2:12" ht="15" hidden="1" customHeight="1" x14ac:dyDescent="0.25">
      <c r="B145" s="92" t="s">
        <v>222</v>
      </c>
      <c r="C145" s="92" t="s">
        <v>186</v>
      </c>
      <c r="D145" s="92" t="s">
        <v>223</v>
      </c>
      <c r="E145" s="92" t="s">
        <v>187</v>
      </c>
      <c r="F145" s="92" t="s">
        <v>272</v>
      </c>
      <c r="G145" s="92" t="s">
        <v>243</v>
      </c>
      <c r="H145" s="92" t="s">
        <v>244</v>
      </c>
      <c r="I145" s="93"/>
      <c r="J145" s="93"/>
      <c r="K145" s="93">
        <v>873.97</v>
      </c>
      <c r="L145" s="94" t="e">
        <f t="shared" si="4"/>
        <v>#DIV/0!</v>
      </c>
    </row>
    <row r="146" spans="2:12" hidden="1" x14ac:dyDescent="0.25">
      <c r="B146" s="92" t="s">
        <v>222</v>
      </c>
      <c r="C146" s="92" t="s">
        <v>186</v>
      </c>
      <c r="D146" s="92" t="s">
        <v>223</v>
      </c>
      <c r="E146" s="92" t="s">
        <v>187</v>
      </c>
      <c r="F146" s="92" t="s">
        <v>272</v>
      </c>
      <c r="G146" s="92" t="s">
        <v>245</v>
      </c>
      <c r="H146" s="92" t="s">
        <v>244</v>
      </c>
      <c r="I146" s="93"/>
      <c r="J146" s="93"/>
      <c r="K146" s="93">
        <v>873.97</v>
      </c>
      <c r="L146" s="94" t="e">
        <f t="shared" si="4"/>
        <v>#DIV/0!</v>
      </c>
    </row>
    <row r="147" spans="2:12" ht="15" hidden="1" customHeight="1" x14ac:dyDescent="0.25">
      <c r="B147" s="98" t="s">
        <v>222</v>
      </c>
      <c r="C147" s="98" t="s">
        <v>186</v>
      </c>
      <c r="D147" s="98" t="s">
        <v>223</v>
      </c>
      <c r="E147" s="98" t="s">
        <v>187</v>
      </c>
      <c r="F147" s="98" t="s">
        <v>272</v>
      </c>
      <c r="G147" s="98" t="s">
        <v>246</v>
      </c>
      <c r="H147" s="98" t="s">
        <v>247</v>
      </c>
      <c r="I147" s="99"/>
      <c r="J147" s="99"/>
      <c r="K147" s="99">
        <v>873.97</v>
      </c>
      <c r="L147" s="100" t="e">
        <f t="shared" si="4"/>
        <v>#DIV/0!</v>
      </c>
    </row>
    <row r="148" spans="2:12" x14ac:dyDescent="0.25">
      <c r="B148" s="101" t="s">
        <v>222</v>
      </c>
      <c r="C148" s="101" t="s">
        <v>186</v>
      </c>
      <c r="D148" s="101" t="s">
        <v>223</v>
      </c>
      <c r="E148" s="101" t="s">
        <v>187</v>
      </c>
      <c r="F148" s="101" t="s">
        <v>272</v>
      </c>
      <c r="G148" s="101" t="s">
        <v>43</v>
      </c>
      <c r="H148" s="101" t="s">
        <v>44</v>
      </c>
      <c r="I148" s="102"/>
      <c r="J148" s="102"/>
      <c r="K148" s="102">
        <f>K144</f>
        <v>873.97</v>
      </c>
      <c r="L148" s="103" t="e">
        <f t="shared" si="4"/>
        <v>#DIV/0!</v>
      </c>
    </row>
    <row r="149" spans="2:12" ht="15" hidden="1" customHeight="1" x14ac:dyDescent="0.25">
      <c r="B149" s="92" t="s">
        <v>261</v>
      </c>
      <c r="C149" s="92" t="s">
        <v>262</v>
      </c>
      <c r="D149" s="92" t="s">
        <v>270</v>
      </c>
      <c r="E149" s="92" t="s">
        <v>190</v>
      </c>
      <c r="F149" s="92" t="s">
        <v>273</v>
      </c>
      <c r="G149" s="92" t="s">
        <v>79</v>
      </c>
      <c r="H149" s="92" t="s">
        <v>80</v>
      </c>
      <c r="I149" s="93"/>
      <c r="J149" s="93"/>
      <c r="K149" s="93">
        <v>9279.81</v>
      </c>
      <c r="L149" s="94" t="e">
        <f t="shared" si="4"/>
        <v>#DIV/0!</v>
      </c>
    </row>
    <row r="150" spans="2:12" ht="15" hidden="1" customHeight="1" x14ac:dyDescent="0.25">
      <c r="B150" s="95" t="s">
        <v>261</v>
      </c>
      <c r="C150" s="95" t="s">
        <v>262</v>
      </c>
      <c r="D150" s="95" t="s">
        <v>270</v>
      </c>
      <c r="E150" s="95" t="s">
        <v>190</v>
      </c>
      <c r="F150" s="95" t="s">
        <v>273</v>
      </c>
      <c r="G150" s="95" t="s">
        <v>77</v>
      </c>
      <c r="H150" s="95" t="s">
        <v>78</v>
      </c>
      <c r="I150" s="96"/>
      <c r="J150" s="96"/>
      <c r="K150" s="96">
        <v>9279.81</v>
      </c>
      <c r="L150" s="96" t="e">
        <f t="shared" si="4"/>
        <v>#DIV/0!</v>
      </c>
    </row>
    <row r="151" spans="2:12" ht="15" hidden="1" customHeight="1" x14ac:dyDescent="0.25">
      <c r="B151" s="98" t="s">
        <v>261</v>
      </c>
      <c r="C151" s="98" t="s">
        <v>262</v>
      </c>
      <c r="D151" s="98" t="s">
        <v>270</v>
      </c>
      <c r="E151" s="98" t="s">
        <v>190</v>
      </c>
      <c r="F151" s="98" t="s">
        <v>273</v>
      </c>
      <c r="G151" s="98" t="s">
        <v>75</v>
      </c>
      <c r="H151" s="98" t="s">
        <v>76</v>
      </c>
      <c r="I151" s="99"/>
      <c r="J151" s="99"/>
      <c r="K151" s="99">
        <v>9279.81</v>
      </c>
      <c r="L151" s="100" t="e">
        <f t="shared" si="4"/>
        <v>#DIV/0!</v>
      </c>
    </row>
    <row r="152" spans="2:12" s="104" customFormat="1" ht="15" hidden="1" customHeight="1" x14ac:dyDescent="0.25">
      <c r="B152" s="92" t="s">
        <v>261</v>
      </c>
      <c r="C152" s="92" t="s">
        <v>262</v>
      </c>
      <c r="D152" s="92" t="s">
        <v>270</v>
      </c>
      <c r="E152" s="92" t="s">
        <v>190</v>
      </c>
      <c r="F152" s="92" t="s">
        <v>273</v>
      </c>
      <c r="G152" s="92" t="s">
        <v>96</v>
      </c>
      <c r="H152" s="92" t="s">
        <v>97</v>
      </c>
      <c r="I152" s="93"/>
      <c r="J152" s="93"/>
      <c r="K152" s="93">
        <v>444.99</v>
      </c>
      <c r="L152" s="94" t="e">
        <f t="shared" si="4"/>
        <v>#DIV/0!</v>
      </c>
    </row>
    <row r="153" spans="2:12" hidden="1" x14ac:dyDescent="0.25">
      <c r="B153" s="95" t="s">
        <v>261</v>
      </c>
      <c r="C153" s="95" t="s">
        <v>262</v>
      </c>
      <c r="D153" s="95" t="s">
        <v>270</v>
      </c>
      <c r="E153" s="95" t="s">
        <v>190</v>
      </c>
      <c r="F153" s="95" t="s">
        <v>273</v>
      </c>
      <c r="G153" s="95" t="s">
        <v>92</v>
      </c>
      <c r="H153" s="95" t="s">
        <v>93</v>
      </c>
      <c r="I153" s="96"/>
      <c r="J153" s="96"/>
      <c r="K153" s="96">
        <v>444.99</v>
      </c>
      <c r="L153" s="96" t="e">
        <f t="shared" si="4"/>
        <v>#DIV/0!</v>
      </c>
    </row>
    <row r="154" spans="2:12" s="104" customFormat="1" ht="15" hidden="1" customHeight="1" x14ac:dyDescent="0.25">
      <c r="B154" s="98" t="s">
        <v>261</v>
      </c>
      <c r="C154" s="98" t="s">
        <v>262</v>
      </c>
      <c r="D154" s="98" t="s">
        <v>270</v>
      </c>
      <c r="E154" s="98" t="s">
        <v>190</v>
      </c>
      <c r="F154" s="98" t="s">
        <v>273</v>
      </c>
      <c r="G154" s="98" t="s">
        <v>90</v>
      </c>
      <c r="H154" s="98" t="s">
        <v>91</v>
      </c>
      <c r="I154" s="99"/>
      <c r="J154" s="99"/>
      <c r="K154" s="99">
        <v>444.99</v>
      </c>
      <c r="L154" s="100" t="e">
        <f t="shared" si="4"/>
        <v>#DIV/0!</v>
      </c>
    </row>
    <row r="155" spans="2:12" s="104" customFormat="1" ht="15" hidden="1" customHeight="1" x14ac:dyDescent="0.25">
      <c r="B155" s="92" t="s">
        <v>261</v>
      </c>
      <c r="C155" s="92" t="s">
        <v>262</v>
      </c>
      <c r="D155" s="92" t="s">
        <v>270</v>
      </c>
      <c r="E155" s="92" t="s">
        <v>190</v>
      </c>
      <c r="F155" s="92" t="s">
        <v>273</v>
      </c>
      <c r="G155" s="92" t="s">
        <v>236</v>
      </c>
      <c r="H155" s="92" t="s">
        <v>237</v>
      </c>
      <c r="I155" s="93"/>
      <c r="J155" s="93"/>
      <c r="K155" s="93">
        <v>9724.7999999999993</v>
      </c>
      <c r="L155" s="94" t="e">
        <f t="shared" si="4"/>
        <v>#DIV/0!</v>
      </c>
    </row>
    <row r="156" spans="2:12" ht="15" hidden="1" customHeight="1" x14ac:dyDescent="0.25">
      <c r="B156" s="95" t="s">
        <v>261</v>
      </c>
      <c r="C156" s="95" t="s">
        <v>262</v>
      </c>
      <c r="D156" s="95" t="s">
        <v>270</v>
      </c>
      <c r="E156" s="95" t="s">
        <v>190</v>
      </c>
      <c r="F156" s="95" t="s">
        <v>273</v>
      </c>
      <c r="G156" s="95" t="s">
        <v>238</v>
      </c>
      <c r="H156" s="95" t="s">
        <v>239</v>
      </c>
      <c r="I156" s="96"/>
      <c r="J156" s="96"/>
      <c r="K156" s="96">
        <v>9724.7999999999993</v>
      </c>
      <c r="L156" s="96" t="e">
        <f t="shared" si="4"/>
        <v>#DIV/0!</v>
      </c>
    </row>
    <row r="157" spans="2:12" s="104" customFormat="1" ht="15" hidden="1" customHeight="1" x14ac:dyDescent="0.25">
      <c r="B157" s="98" t="s">
        <v>261</v>
      </c>
      <c r="C157" s="98" t="s">
        <v>262</v>
      </c>
      <c r="D157" s="98" t="s">
        <v>270</v>
      </c>
      <c r="E157" s="98" t="s">
        <v>190</v>
      </c>
      <c r="F157" s="98" t="s">
        <v>273</v>
      </c>
      <c r="G157" s="98" t="s">
        <v>240</v>
      </c>
      <c r="H157" s="98" t="s">
        <v>241</v>
      </c>
      <c r="I157" s="99"/>
      <c r="J157" s="99"/>
      <c r="K157" s="99">
        <v>9724.7999999999993</v>
      </c>
      <c r="L157" s="100" t="e">
        <f t="shared" si="4"/>
        <v>#DIV/0!</v>
      </c>
    </row>
    <row r="158" spans="2:12" s="104" customFormat="1" ht="15" customHeight="1" x14ac:dyDescent="0.25">
      <c r="B158" s="101" t="s">
        <v>261</v>
      </c>
      <c r="C158" s="101" t="s">
        <v>262</v>
      </c>
      <c r="D158" s="101" t="s">
        <v>270</v>
      </c>
      <c r="E158" s="101" t="s">
        <v>190</v>
      </c>
      <c r="F158" s="101" t="s">
        <v>273</v>
      </c>
      <c r="G158" s="101" t="s">
        <v>12</v>
      </c>
      <c r="H158" s="101" t="s">
        <v>74</v>
      </c>
      <c r="I158" s="102"/>
      <c r="J158" s="102"/>
      <c r="K158" s="102">
        <f>K151+K154</f>
        <v>9724.7999999999993</v>
      </c>
      <c r="L158" s="103" t="e">
        <f t="shared" si="4"/>
        <v>#DIV/0!</v>
      </c>
    </row>
    <row r="159" spans="2:12" ht="15" hidden="1" customHeight="1" x14ac:dyDescent="0.25">
      <c r="B159" s="92" t="s">
        <v>274</v>
      </c>
      <c r="C159" s="92" t="s">
        <v>274</v>
      </c>
      <c r="D159" s="92" t="s">
        <v>275</v>
      </c>
      <c r="E159" s="92" t="s">
        <v>192</v>
      </c>
      <c r="F159" s="92" t="s">
        <v>276</v>
      </c>
      <c r="G159" s="92" t="s">
        <v>79</v>
      </c>
      <c r="H159" s="92" t="s">
        <v>80</v>
      </c>
      <c r="I159" s="93"/>
      <c r="J159" s="93"/>
      <c r="K159" s="93">
        <v>86414.12</v>
      </c>
      <c r="L159" s="94" t="e">
        <f t="shared" ref="L159:L178" si="5">K159/I159</f>
        <v>#DIV/0!</v>
      </c>
    </row>
    <row r="160" spans="2:12" hidden="1" x14ac:dyDescent="0.25">
      <c r="B160" s="92" t="s">
        <v>274</v>
      </c>
      <c r="C160" s="92" t="s">
        <v>274</v>
      </c>
      <c r="D160" s="92" t="s">
        <v>275</v>
      </c>
      <c r="E160" s="92" t="s">
        <v>192</v>
      </c>
      <c r="F160" s="92" t="s">
        <v>276</v>
      </c>
      <c r="G160" s="92" t="s">
        <v>81</v>
      </c>
      <c r="H160" s="92" t="s">
        <v>82</v>
      </c>
      <c r="I160" s="93"/>
      <c r="J160" s="93"/>
      <c r="K160" s="93">
        <v>1945.12</v>
      </c>
      <c r="L160" s="94" t="e">
        <f t="shared" si="5"/>
        <v>#DIV/0!</v>
      </c>
    </row>
    <row r="161" spans="2:12" ht="15" hidden="1" customHeight="1" x14ac:dyDescent="0.25">
      <c r="B161" s="95" t="s">
        <v>274</v>
      </c>
      <c r="C161" s="95" t="s">
        <v>274</v>
      </c>
      <c r="D161" s="95" t="s">
        <v>275</v>
      </c>
      <c r="E161" s="95" t="s">
        <v>192</v>
      </c>
      <c r="F161" s="95" t="s">
        <v>276</v>
      </c>
      <c r="G161" s="95" t="s">
        <v>77</v>
      </c>
      <c r="H161" s="95" t="s">
        <v>78</v>
      </c>
      <c r="I161" s="96"/>
      <c r="J161" s="96"/>
      <c r="K161" s="96">
        <v>88359.24</v>
      </c>
      <c r="L161" s="97" t="e">
        <f t="shared" si="5"/>
        <v>#DIV/0!</v>
      </c>
    </row>
    <row r="162" spans="2:12" ht="15" hidden="1" customHeight="1" x14ac:dyDescent="0.25">
      <c r="B162" s="92" t="s">
        <v>274</v>
      </c>
      <c r="C162" s="92" t="s">
        <v>274</v>
      </c>
      <c r="D162" s="92" t="s">
        <v>275</v>
      </c>
      <c r="E162" s="92" t="s">
        <v>192</v>
      </c>
      <c r="F162" s="92" t="s">
        <v>276</v>
      </c>
      <c r="G162" s="92" t="s">
        <v>88</v>
      </c>
      <c r="H162" s="92" t="s">
        <v>89</v>
      </c>
      <c r="I162" s="93"/>
      <c r="J162" s="93"/>
      <c r="K162" s="93">
        <v>14579.26</v>
      </c>
      <c r="L162" s="94" t="e">
        <f t="shared" si="5"/>
        <v>#DIV/0!</v>
      </c>
    </row>
    <row r="163" spans="2:12" s="104" customFormat="1" ht="15" hidden="1" customHeight="1" x14ac:dyDescent="0.25">
      <c r="B163" s="95" t="s">
        <v>274</v>
      </c>
      <c r="C163" s="95" t="s">
        <v>274</v>
      </c>
      <c r="D163" s="95" t="s">
        <v>275</v>
      </c>
      <c r="E163" s="95" t="s">
        <v>192</v>
      </c>
      <c r="F163" s="95" t="s">
        <v>276</v>
      </c>
      <c r="G163" s="95" t="s">
        <v>86</v>
      </c>
      <c r="H163" s="95" t="s">
        <v>87</v>
      </c>
      <c r="I163" s="96"/>
      <c r="J163" s="96"/>
      <c r="K163" s="96">
        <v>14579.26</v>
      </c>
      <c r="L163" s="96" t="e">
        <f t="shared" si="5"/>
        <v>#DIV/0!</v>
      </c>
    </row>
    <row r="164" spans="2:12" ht="15" hidden="1" customHeight="1" x14ac:dyDescent="0.25">
      <c r="B164" s="98" t="s">
        <v>274</v>
      </c>
      <c r="C164" s="98" t="s">
        <v>274</v>
      </c>
      <c r="D164" s="98" t="s">
        <v>275</v>
      </c>
      <c r="E164" s="98" t="s">
        <v>192</v>
      </c>
      <c r="F164" s="98" t="s">
        <v>276</v>
      </c>
      <c r="G164" s="98" t="s">
        <v>75</v>
      </c>
      <c r="H164" s="98" t="s">
        <v>76</v>
      </c>
      <c r="I164" s="99"/>
      <c r="J164" s="99"/>
      <c r="K164" s="99">
        <v>102938.5</v>
      </c>
      <c r="L164" s="100" t="e">
        <f t="shared" si="5"/>
        <v>#DIV/0!</v>
      </c>
    </row>
    <row r="165" spans="2:12" s="104" customFormat="1" ht="15" hidden="1" customHeight="1" x14ac:dyDescent="0.25">
      <c r="B165" s="92" t="s">
        <v>274</v>
      </c>
      <c r="C165" s="92" t="s">
        <v>274</v>
      </c>
      <c r="D165" s="92" t="s">
        <v>275</v>
      </c>
      <c r="E165" s="92" t="s">
        <v>192</v>
      </c>
      <c r="F165" s="92" t="s">
        <v>276</v>
      </c>
      <c r="G165" s="92" t="s">
        <v>96</v>
      </c>
      <c r="H165" s="92" t="s">
        <v>97</v>
      </c>
      <c r="I165" s="93"/>
      <c r="J165" s="93"/>
      <c r="K165" s="93">
        <v>935.65</v>
      </c>
      <c r="L165" s="94" t="e">
        <f t="shared" si="5"/>
        <v>#DIV/0!</v>
      </c>
    </row>
    <row r="166" spans="2:12" ht="15" hidden="1" customHeight="1" x14ac:dyDescent="0.25">
      <c r="B166" s="95" t="s">
        <v>274</v>
      </c>
      <c r="C166" s="95" t="s">
        <v>274</v>
      </c>
      <c r="D166" s="95" t="s">
        <v>275</v>
      </c>
      <c r="E166" s="95" t="s">
        <v>192</v>
      </c>
      <c r="F166" s="95" t="s">
        <v>276</v>
      </c>
      <c r="G166" s="95" t="s">
        <v>92</v>
      </c>
      <c r="H166" s="95" t="s">
        <v>93</v>
      </c>
      <c r="I166" s="96"/>
      <c r="J166" s="96"/>
      <c r="K166" s="96">
        <v>935.65</v>
      </c>
      <c r="L166" s="97" t="e">
        <f t="shared" si="5"/>
        <v>#DIV/0!</v>
      </c>
    </row>
    <row r="167" spans="2:12" hidden="1" x14ac:dyDescent="0.25">
      <c r="B167" s="98" t="s">
        <v>274</v>
      </c>
      <c r="C167" s="98" t="s">
        <v>274</v>
      </c>
      <c r="D167" s="98" t="s">
        <v>275</v>
      </c>
      <c r="E167" s="98" t="s">
        <v>192</v>
      </c>
      <c r="F167" s="98" t="s">
        <v>276</v>
      </c>
      <c r="G167" s="98" t="s">
        <v>90</v>
      </c>
      <c r="H167" s="98" t="s">
        <v>91</v>
      </c>
      <c r="I167" s="99"/>
      <c r="J167" s="99"/>
      <c r="K167" s="99">
        <v>935.65</v>
      </c>
      <c r="L167" s="100" t="e">
        <f t="shared" si="5"/>
        <v>#DIV/0!</v>
      </c>
    </row>
    <row r="168" spans="2:12" ht="15" hidden="1" customHeight="1" x14ac:dyDescent="0.25">
      <c r="B168" s="92" t="s">
        <v>274</v>
      </c>
      <c r="C168" s="92" t="s">
        <v>274</v>
      </c>
      <c r="D168" s="92" t="s">
        <v>275</v>
      </c>
      <c r="E168" s="92" t="s">
        <v>192</v>
      </c>
      <c r="F168" s="92" t="s">
        <v>276</v>
      </c>
      <c r="G168" s="92" t="s">
        <v>236</v>
      </c>
      <c r="H168" s="92" t="s">
        <v>237</v>
      </c>
      <c r="I168" s="93"/>
      <c r="J168" s="93"/>
      <c r="K168" s="93">
        <v>103874.15</v>
      </c>
      <c r="L168" s="94" t="e">
        <f t="shared" si="5"/>
        <v>#DIV/0!</v>
      </c>
    </row>
    <row r="169" spans="2:12" ht="15" hidden="1" customHeight="1" x14ac:dyDescent="0.25">
      <c r="B169" s="95" t="s">
        <v>274</v>
      </c>
      <c r="C169" s="95" t="s">
        <v>274</v>
      </c>
      <c r="D169" s="95" t="s">
        <v>275</v>
      </c>
      <c r="E169" s="95" t="s">
        <v>192</v>
      </c>
      <c r="F169" s="95" t="s">
        <v>276</v>
      </c>
      <c r="G169" s="95" t="s">
        <v>238</v>
      </c>
      <c r="H169" s="95" t="s">
        <v>239</v>
      </c>
      <c r="I169" s="96"/>
      <c r="J169" s="96"/>
      <c r="K169" s="96">
        <v>103874.15</v>
      </c>
      <c r="L169" s="96" t="e">
        <f t="shared" si="5"/>
        <v>#DIV/0!</v>
      </c>
    </row>
    <row r="170" spans="2:12" hidden="1" x14ac:dyDescent="0.25">
      <c r="B170" s="98" t="s">
        <v>274</v>
      </c>
      <c r="C170" s="98" t="s">
        <v>274</v>
      </c>
      <c r="D170" s="98" t="s">
        <v>275</v>
      </c>
      <c r="E170" s="98" t="s">
        <v>192</v>
      </c>
      <c r="F170" s="98" t="s">
        <v>276</v>
      </c>
      <c r="G170" s="98" t="s">
        <v>240</v>
      </c>
      <c r="H170" s="98" t="s">
        <v>241</v>
      </c>
      <c r="I170" s="99"/>
      <c r="J170" s="99"/>
      <c r="K170" s="99">
        <v>103874.15</v>
      </c>
      <c r="L170" s="100" t="e">
        <f t="shared" si="5"/>
        <v>#DIV/0!</v>
      </c>
    </row>
    <row r="171" spans="2:12" ht="15" customHeight="1" x14ac:dyDescent="0.25">
      <c r="B171" s="101" t="s">
        <v>274</v>
      </c>
      <c r="C171" s="101" t="s">
        <v>274</v>
      </c>
      <c r="D171" s="101" t="s">
        <v>275</v>
      </c>
      <c r="E171" s="101" t="s">
        <v>192</v>
      </c>
      <c r="F171" s="101" t="s">
        <v>276</v>
      </c>
      <c r="G171" s="101" t="s">
        <v>12</v>
      </c>
      <c r="H171" s="101" t="s">
        <v>74</v>
      </c>
      <c r="I171" s="102"/>
      <c r="J171" s="102"/>
      <c r="K171" s="102">
        <f>K164+K167</f>
        <v>103874.15</v>
      </c>
      <c r="L171" s="103" t="e">
        <f t="shared" si="5"/>
        <v>#DIV/0!</v>
      </c>
    </row>
    <row r="172" spans="2:12" s="104" customFormat="1" ht="15" hidden="1" customHeight="1" x14ac:dyDescent="0.25">
      <c r="B172" s="92" t="s">
        <v>274</v>
      </c>
      <c r="C172" s="92" t="s">
        <v>274</v>
      </c>
      <c r="D172" s="92" t="s">
        <v>275</v>
      </c>
      <c r="E172" s="92" t="s">
        <v>192</v>
      </c>
      <c r="F172" s="92" t="s">
        <v>276</v>
      </c>
      <c r="G172" s="92" t="s">
        <v>71</v>
      </c>
      <c r="H172" s="92" t="s">
        <v>72</v>
      </c>
      <c r="I172" s="93"/>
      <c r="J172" s="93"/>
      <c r="K172" s="93">
        <v>96746.62</v>
      </c>
      <c r="L172" s="94" t="e">
        <f t="shared" si="5"/>
        <v>#DIV/0!</v>
      </c>
    </row>
    <row r="173" spans="2:12" s="104" customFormat="1" ht="15" hidden="1" customHeight="1" x14ac:dyDescent="0.25">
      <c r="B173" s="95" t="s">
        <v>274</v>
      </c>
      <c r="C173" s="95" t="s">
        <v>274</v>
      </c>
      <c r="D173" s="95" t="s">
        <v>275</v>
      </c>
      <c r="E173" s="95" t="s">
        <v>192</v>
      </c>
      <c r="F173" s="95" t="s">
        <v>276</v>
      </c>
      <c r="G173" s="95" t="s">
        <v>69</v>
      </c>
      <c r="H173" s="95" t="s">
        <v>242</v>
      </c>
      <c r="I173" s="96"/>
      <c r="J173" s="96"/>
      <c r="K173" s="96">
        <v>96746.62</v>
      </c>
      <c r="L173" s="96" t="e">
        <f t="shared" si="5"/>
        <v>#DIV/0!</v>
      </c>
    </row>
    <row r="174" spans="2:12" hidden="1" x14ac:dyDescent="0.25">
      <c r="B174" s="98" t="s">
        <v>274</v>
      </c>
      <c r="C174" s="98" t="s">
        <v>274</v>
      </c>
      <c r="D174" s="98" t="s">
        <v>275</v>
      </c>
      <c r="E174" s="98" t="s">
        <v>192</v>
      </c>
      <c r="F174" s="98" t="s">
        <v>276</v>
      </c>
      <c r="G174" s="98" t="s">
        <v>67</v>
      </c>
      <c r="H174" s="98" t="s">
        <v>68</v>
      </c>
      <c r="I174" s="99"/>
      <c r="J174" s="99"/>
      <c r="K174" s="99">
        <v>96746.62</v>
      </c>
      <c r="L174" s="100" t="e">
        <f t="shared" si="5"/>
        <v>#DIV/0!</v>
      </c>
    </row>
    <row r="175" spans="2:12" ht="15" hidden="1" customHeight="1" x14ac:dyDescent="0.25">
      <c r="B175" s="92" t="s">
        <v>274</v>
      </c>
      <c r="C175" s="92" t="s">
        <v>274</v>
      </c>
      <c r="D175" s="92" t="s">
        <v>275</v>
      </c>
      <c r="E175" s="92" t="s">
        <v>192</v>
      </c>
      <c r="F175" s="92" t="s">
        <v>276</v>
      </c>
      <c r="G175" s="92" t="s">
        <v>243</v>
      </c>
      <c r="H175" s="92" t="s">
        <v>244</v>
      </c>
      <c r="I175" s="93"/>
      <c r="J175" s="93"/>
      <c r="K175" s="93">
        <v>96746.62</v>
      </c>
      <c r="L175" s="94" t="e">
        <f t="shared" si="5"/>
        <v>#DIV/0!</v>
      </c>
    </row>
    <row r="176" spans="2:12" s="104" customFormat="1" ht="15" hidden="1" customHeight="1" x14ac:dyDescent="0.25">
      <c r="B176" s="98" t="s">
        <v>274</v>
      </c>
      <c r="C176" s="98" t="s">
        <v>274</v>
      </c>
      <c r="D176" s="98" t="s">
        <v>275</v>
      </c>
      <c r="E176" s="98" t="s">
        <v>192</v>
      </c>
      <c r="F176" s="98" t="s">
        <v>276</v>
      </c>
      <c r="G176" s="98" t="s">
        <v>245</v>
      </c>
      <c r="H176" s="98" t="s">
        <v>244</v>
      </c>
      <c r="I176" s="99"/>
      <c r="J176" s="99"/>
      <c r="K176" s="99">
        <v>96746.62</v>
      </c>
      <c r="L176" s="100" t="e">
        <f t="shared" si="5"/>
        <v>#DIV/0!</v>
      </c>
    </row>
    <row r="177" spans="2:12" hidden="1" x14ac:dyDescent="0.25">
      <c r="B177" s="98" t="s">
        <v>274</v>
      </c>
      <c r="C177" s="98" t="s">
        <v>274</v>
      </c>
      <c r="D177" s="98" t="s">
        <v>275</v>
      </c>
      <c r="E177" s="98" t="s">
        <v>192</v>
      </c>
      <c r="F177" s="98" t="s">
        <v>276</v>
      </c>
      <c r="G177" s="98" t="s">
        <v>246</v>
      </c>
      <c r="H177" s="98" t="s">
        <v>247</v>
      </c>
      <c r="I177" s="99"/>
      <c r="J177" s="99"/>
      <c r="K177" s="99">
        <v>96746.62</v>
      </c>
      <c r="L177" s="100" t="e">
        <f t="shared" si="5"/>
        <v>#DIV/0!</v>
      </c>
    </row>
    <row r="178" spans="2:12" s="104" customFormat="1" ht="15" customHeight="1" x14ac:dyDescent="0.25">
      <c r="B178" s="101" t="s">
        <v>274</v>
      </c>
      <c r="C178" s="101" t="s">
        <v>274</v>
      </c>
      <c r="D178" s="101" t="s">
        <v>275</v>
      </c>
      <c r="E178" s="101" t="s">
        <v>192</v>
      </c>
      <c r="F178" s="101" t="s">
        <v>276</v>
      </c>
      <c r="G178" s="101" t="s">
        <v>43</v>
      </c>
      <c r="H178" s="101" t="s">
        <v>44</v>
      </c>
      <c r="I178" s="102"/>
      <c r="J178" s="102"/>
      <c r="K178" s="102">
        <f>K174</f>
        <v>96746.62</v>
      </c>
      <c r="L178" s="103" t="e">
        <f t="shared" si="5"/>
        <v>#DIV/0!</v>
      </c>
    </row>
    <row r="179" spans="2:12" s="104" customFormat="1" ht="15" hidden="1" customHeight="1" x14ac:dyDescent="0.25">
      <c r="B179" s="92" t="s">
        <v>261</v>
      </c>
      <c r="C179" s="92" t="s">
        <v>262</v>
      </c>
      <c r="D179" s="92" t="s">
        <v>270</v>
      </c>
      <c r="E179" s="92" t="s">
        <v>190</v>
      </c>
      <c r="F179" s="92" t="s">
        <v>277</v>
      </c>
      <c r="G179" s="92" t="s">
        <v>85</v>
      </c>
      <c r="H179" s="92" t="s">
        <v>84</v>
      </c>
      <c r="I179" s="93">
        <v>0</v>
      </c>
      <c r="J179" s="93">
        <v>0</v>
      </c>
      <c r="K179" s="93">
        <v>300</v>
      </c>
      <c r="L179" s="94" t="e">
        <f t="shared" ref="L179:L213" si="6">K179/I179</f>
        <v>#DIV/0!</v>
      </c>
    </row>
    <row r="180" spans="2:12" ht="15" hidden="1" customHeight="1" x14ac:dyDescent="0.25">
      <c r="B180" s="95" t="s">
        <v>261</v>
      </c>
      <c r="C180" s="95" t="s">
        <v>262</v>
      </c>
      <c r="D180" s="95" t="s">
        <v>270</v>
      </c>
      <c r="E180" s="95" t="s">
        <v>190</v>
      </c>
      <c r="F180" s="95" t="s">
        <v>277</v>
      </c>
      <c r="G180" s="95" t="s">
        <v>83</v>
      </c>
      <c r="H180" s="95" t="s">
        <v>84</v>
      </c>
      <c r="I180" s="96"/>
      <c r="J180" s="96"/>
      <c r="K180" s="96">
        <v>300</v>
      </c>
      <c r="L180" s="96" t="e">
        <f t="shared" si="6"/>
        <v>#DIV/0!</v>
      </c>
    </row>
    <row r="181" spans="2:12" ht="15" hidden="1" customHeight="1" x14ac:dyDescent="0.25">
      <c r="B181" s="98" t="s">
        <v>261</v>
      </c>
      <c r="C181" s="98" t="s">
        <v>262</v>
      </c>
      <c r="D181" s="98" t="s">
        <v>270</v>
      </c>
      <c r="E181" s="98" t="s">
        <v>190</v>
      </c>
      <c r="F181" s="98" t="s">
        <v>277</v>
      </c>
      <c r="G181" s="98" t="s">
        <v>75</v>
      </c>
      <c r="H181" s="98" t="s">
        <v>76</v>
      </c>
      <c r="I181" s="99"/>
      <c r="J181" s="99"/>
      <c r="K181" s="99">
        <v>300</v>
      </c>
      <c r="L181" s="100" t="e">
        <f t="shared" si="6"/>
        <v>#DIV/0!</v>
      </c>
    </row>
    <row r="182" spans="2:12" ht="15" hidden="1" customHeight="1" x14ac:dyDescent="0.25">
      <c r="B182" s="92" t="s">
        <v>261</v>
      </c>
      <c r="C182" s="92" t="s">
        <v>262</v>
      </c>
      <c r="D182" s="92" t="s">
        <v>270</v>
      </c>
      <c r="E182" s="92" t="s">
        <v>190</v>
      </c>
      <c r="F182" s="92" t="s">
        <v>277</v>
      </c>
      <c r="G182" s="92" t="s">
        <v>94</v>
      </c>
      <c r="H182" s="92" t="s">
        <v>95</v>
      </c>
      <c r="I182" s="93">
        <v>5000</v>
      </c>
      <c r="J182" s="93">
        <v>5000</v>
      </c>
      <c r="K182" s="93">
        <v>2945.44</v>
      </c>
      <c r="L182" s="94">
        <f t="shared" si="6"/>
        <v>0.58908800000000006</v>
      </c>
    </row>
    <row r="183" spans="2:12" ht="15" hidden="1" customHeight="1" x14ac:dyDescent="0.25">
      <c r="B183" s="92" t="s">
        <v>278</v>
      </c>
      <c r="C183" s="92" t="s">
        <v>262</v>
      </c>
      <c r="D183" s="92" t="s">
        <v>279</v>
      </c>
      <c r="E183" s="92" t="s">
        <v>190</v>
      </c>
      <c r="F183" s="92" t="s">
        <v>277</v>
      </c>
      <c r="G183" s="92" t="s">
        <v>94</v>
      </c>
      <c r="H183" s="92" t="s">
        <v>95</v>
      </c>
      <c r="I183" s="93">
        <v>5000</v>
      </c>
      <c r="J183" s="93">
        <v>5000</v>
      </c>
      <c r="K183" s="93">
        <v>0</v>
      </c>
      <c r="L183" s="94">
        <f t="shared" si="6"/>
        <v>0</v>
      </c>
    </row>
    <row r="184" spans="2:12" ht="15" hidden="1" customHeight="1" x14ac:dyDescent="0.25">
      <c r="B184" s="95" t="s">
        <v>261</v>
      </c>
      <c r="C184" s="95" t="s">
        <v>262</v>
      </c>
      <c r="D184" s="95" t="s">
        <v>270</v>
      </c>
      <c r="E184" s="95" t="s">
        <v>190</v>
      </c>
      <c r="F184" s="95" t="s">
        <v>277</v>
      </c>
      <c r="G184" s="95" t="s">
        <v>92</v>
      </c>
      <c r="H184" s="95" t="s">
        <v>93</v>
      </c>
      <c r="I184" s="96"/>
      <c r="J184" s="96"/>
      <c r="K184" s="96">
        <v>2945.44</v>
      </c>
      <c r="L184" s="96" t="e">
        <f t="shared" si="6"/>
        <v>#DIV/0!</v>
      </c>
    </row>
    <row r="185" spans="2:12" hidden="1" x14ac:dyDescent="0.25">
      <c r="B185" s="92" t="s">
        <v>261</v>
      </c>
      <c r="C185" s="92" t="s">
        <v>262</v>
      </c>
      <c r="D185" s="92" t="s">
        <v>270</v>
      </c>
      <c r="E185" s="92" t="s">
        <v>190</v>
      </c>
      <c r="F185" s="92" t="s">
        <v>277</v>
      </c>
      <c r="G185" s="92" t="s">
        <v>102</v>
      </c>
      <c r="H185" s="92" t="s">
        <v>103</v>
      </c>
      <c r="I185" s="93"/>
      <c r="J185" s="93"/>
      <c r="K185" s="93">
        <v>600</v>
      </c>
      <c r="L185" s="94" t="e">
        <f t="shared" si="6"/>
        <v>#DIV/0!</v>
      </c>
    </row>
    <row r="186" spans="2:12" ht="15" hidden="1" customHeight="1" x14ac:dyDescent="0.25">
      <c r="B186" s="92" t="s">
        <v>261</v>
      </c>
      <c r="C186" s="92" t="s">
        <v>262</v>
      </c>
      <c r="D186" s="92" t="s">
        <v>270</v>
      </c>
      <c r="E186" s="92" t="s">
        <v>190</v>
      </c>
      <c r="F186" s="92" t="s">
        <v>277</v>
      </c>
      <c r="G186" s="92" t="s">
        <v>104</v>
      </c>
      <c r="H186" s="92" t="s">
        <v>105</v>
      </c>
      <c r="I186" s="93">
        <v>5000</v>
      </c>
      <c r="J186" s="93">
        <v>5000</v>
      </c>
      <c r="K186" s="93">
        <v>12739.8</v>
      </c>
      <c r="L186" s="94">
        <f t="shared" si="6"/>
        <v>2.5479599999999998</v>
      </c>
    </row>
    <row r="187" spans="2:12" ht="15" hidden="1" customHeight="1" x14ac:dyDescent="0.25">
      <c r="B187" s="92" t="s">
        <v>278</v>
      </c>
      <c r="C187" s="92" t="s">
        <v>262</v>
      </c>
      <c r="D187" s="92" t="s">
        <v>279</v>
      </c>
      <c r="E187" s="92" t="s">
        <v>190</v>
      </c>
      <c r="F187" s="92" t="s">
        <v>277</v>
      </c>
      <c r="G187" s="92" t="s">
        <v>104</v>
      </c>
      <c r="H187" s="92" t="s">
        <v>105</v>
      </c>
      <c r="I187" s="93">
        <v>2000</v>
      </c>
      <c r="J187" s="93">
        <v>2000</v>
      </c>
      <c r="K187" s="93">
        <v>0</v>
      </c>
      <c r="L187" s="94">
        <f t="shared" si="6"/>
        <v>0</v>
      </c>
    </row>
    <row r="188" spans="2:12" s="104" customFormat="1" ht="15" hidden="1" customHeight="1" x14ac:dyDescent="0.25">
      <c r="B188" s="92" t="s">
        <v>261</v>
      </c>
      <c r="C188" s="92" t="s">
        <v>262</v>
      </c>
      <c r="D188" s="92" t="s">
        <v>270</v>
      </c>
      <c r="E188" s="92" t="s">
        <v>190</v>
      </c>
      <c r="F188" s="92" t="s">
        <v>277</v>
      </c>
      <c r="G188" s="92" t="s">
        <v>110</v>
      </c>
      <c r="H188" s="92" t="s">
        <v>111</v>
      </c>
      <c r="I188" s="93">
        <v>2000</v>
      </c>
      <c r="J188" s="93">
        <v>2000</v>
      </c>
      <c r="K188" s="93">
        <v>1476.32</v>
      </c>
      <c r="L188" s="94">
        <f t="shared" si="6"/>
        <v>0.73815999999999993</v>
      </c>
    </row>
    <row r="189" spans="2:12" ht="15" hidden="1" customHeight="1" x14ac:dyDescent="0.25">
      <c r="B189" s="95" t="s">
        <v>261</v>
      </c>
      <c r="C189" s="95" t="s">
        <v>262</v>
      </c>
      <c r="D189" s="95" t="s">
        <v>270</v>
      </c>
      <c r="E189" s="95" t="s">
        <v>190</v>
      </c>
      <c r="F189" s="95" t="s">
        <v>277</v>
      </c>
      <c r="G189" s="95" t="s">
        <v>100</v>
      </c>
      <c r="H189" s="95" t="s">
        <v>101</v>
      </c>
      <c r="I189" s="96"/>
      <c r="J189" s="96"/>
      <c r="K189" s="96">
        <v>14816.12</v>
      </c>
      <c r="L189" s="96" t="e">
        <f t="shared" si="6"/>
        <v>#DIV/0!</v>
      </c>
    </row>
    <row r="190" spans="2:12" hidden="1" x14ac:dyDescent="0.25">
      <c r="B190" s="92" t="s">
        <v>261</v>
      </c>
      <c r="C190" s="92" t="s">
        <v>262</v>
      </c>
      <c r="D190" s="92" t="s">
        <v>270</v>
      </c>
      <c r="E190" s="92" t="s">
        <v>190</v>
      </c>
      <c r="F190" s="92" t="s">
        <v>277</v>
      </c>
      <c r="G190" s="92" t="s">
        <v>116</v>
      </c>
      <c r="H190" s="92" t="s">
        <v>117</v>
      </c>
      <c r="I190" s="93">
        <v>0</v>
      </c>
      <c r="J190" s="93">
        <v>0</v>
      </c>
      <c r="K190" s="93">
        <v>5.99</v>
      </c>
      <c r="L190" s="94" t="e">
        <f t="shared" si="6"/>
        <v>#DIV/0!</v>
      </c>
    </row>
    <row r="191" spans="2:12" ht="15" hidden="1" customHeight="1" x14ac:dyDescent="0.25">
      <c r="B191" s="92" t="s">
        <v>261</v>
      </c>
      <c r="C191" s="92" t="s">
        <v>262</v>
      </c>
      <c r="D191" s="92" t="s">
        <v>270</v>
      </c>
      <c r="E191" s="92" t="s">
        <v>190</v>
      </c>
      <c r="F191" s="92" t="s">
        <v>277</v>
      </c>
      <c r="G191" s="92" t="s">
        <v>118</v>
      </c>
      <c r="H191" s="92" t="s">
        <v>119</v>
      </c>
      <c r="I191" s="93">
        <v>25000</v>
      </c>
      <c r="J191" s="93">
        <v>25000</v>
      </c>
      <c r="K191" s="93">
        <v>1250</v>
      </c>
      <c r="L191" s="94">
        <f t="shared" si="6"/>
        <v>0.05</v>
      </c>
    </row>
    <row r="192" spans="2:12" ht="15" hidden="1" customHeight="1" x14ac:dyDescent="0.25">
      <c r="B192" s="92" t="s">
        <v>261</v>
      </c>
      <c r="C192" s="92" t="s">
        <v>262</v>
      </c>
      <c r="D192" s="92" t="s">
        <v>270</v>
      </c>
      <c r="E192" s="92" t="s">
        <v>190</v>
      </c>
      <c r="F192" s="92" t="s">
        <v>277</v>
      </c>
      <c r="G192" s="92" t="s">
        <v>225</v>
      </c>
      <c r="H192" s="92" t="s">
        <v>226</v>
      </c>
      <c r="I192" s="93">
        <v>0</v>
      </c>
      <c r="J192" s="93">
        <v>0</v>
      </c>
      <c r="K192" s="93">
        <v>7020.68</v>
      </c>
      <c r="L192" s="94" t="e">
        <f t="shared" si="6"/>
        <v>#DIV/0!</v>
      </c>
    </row>
    <row r="193" spans="2:12" hidden="1" x14ac:dyDescent="0.25">
      <c r="B193" s="92" t="s">
        <v>261</v>
      </c>
      <c r="C193" s="92" t="s">
        <v>262</v>
      </c>
      <c r="D193" s="92" t="s">
        <v>270</v>
      </c>
      <c r="E193" s="92" t="s">
        <v>190</v>
      </c>
      <c r="F193" s="92" t="s">
        <v>277</v>
      </c>
      <c r="G193" s="92" t="s">
        <v>126</v>
      </c>
      <c r="H193" s="92" t="s">
        <v>127</v>
      </c>
      <c r="I193" s="93">
        <v>35000</v>
      </c>
      <c r="J193" s="93">
        <v>35000</v>
      </c>
      <c r="K193" s="93">
        <v>70501.73</v>
      </c>
      <c r="L193" s="94">
        <f t="shared" si="6"/>
        <v>2.0143351428571425</v>
      </c>
    </row>
    <row r="194" spans="2:12" ht="15" hidden="1" customHeight="1" x14ac:dyDescent="0.25">
      <c r="B194" s="92" t="s">
        <v>261</v>
      </c>
      <c r="C194" s="92" t="s">
        <v>262</v>
      </c>
      <c r="D194" s="92" t="s">
        <v>270</v>
      </c>
      <c r="E194" s="92" t="s">
        <v>190</v>
      </c>
      <c r="F194" s="92" t="s">
        <v>277</v>
      </c>
      <c r="G194" s="92" t="s">
        <v>128</v>
      </c>
      <c r="H194" s="92" t="s">
        <v>129</v>
      </c>
      <c r="I194" s="93">
        <v>0</v>
      </c>
      <c r="J194" s="93">
        <v>0</v>
      </c>
      <c r="K194" s="93">
        <v>1000</v>
      </c>
      <c r="L194" s="94" t="e">
        <f t="shared" si="6"/>
        <v>#DIV/0!</v>
      </c>
    </row>
    <row r="195" spans="2:12" s="104" customFormat="1" ht="15" hidden="1" customHeight="1" x14ac:dyDescent="0.25">
      <c r="B195" s="95" t="s">
        <v>261</v>
      </c>
      <c r="C195" s="95" t="s">
        <v>262</v>
      </c>
      <c r="D195" s="95" t="s">
        <v>270</v>
      </c>
      <c r="E195" s="95" t="s">
        <v>190</v>
      </c>
      <c r="F195" s="95" t="s">
        <v>277</v>
      </c>
      <c r="G195" s="95" t="s">
        <v>114</v>
      </c>
      <c r="H195" s="95" t="s">
        <v>115</v>
      </c>
      <c r="I195" s="96"/>
      <c r="J195" s="96"/>
      <c r="K195" s="96">
        <v>79778.399999999994</v>
      </c>
      <c r="L195" s="96" t="e">
        <f t="shared" si="6"/>
        <v>#DIV/0!</v>
      </c>
    </row>
    <row r="196" spans="2:12" ht="15" hidden="1" customHeight="1" x14ac:dyDescent="0.25">
      <c r="B196" s="92" t="s">
        <v>261</v>
      </c>
      <c r="C196" s="92" t="s">
        <v>262</v>
      </c>
      <c r="D196" s="92" t="s">
        <v>270</v>
      </c>
      <c r="E196" s="92" t="s">
        <v>190</v>
      </c>
      <c r="F196" s="92" t="s">
        <v>277</v>
      </c>
      <c r="G196" s="92" t="s">
        <v>138</v>
      </c>
      <c r="H196" s="92" t="s">
        <v>133</v>
      </c>
      <c r="I196" s="93">
        <v>4000</v>
      </c>
      <c r="J196" s="93">
        <v>4000</v>
      </c>
      <c r="K196" s="93">
        <v>3272.33</v>
      </c>
      <c r="L196" s="94">
        <f t="shared" si="6"/>
        <v>0.81808249999999993</v>
      </c>
    </row>
    <row r="197" spans="2:12" ht="15" hidden="1" customHeight="1" x14ac:dyDescent="0.25">
      <c r="B197" s="95" t="s">
        <v>261</v>
      </c>
      <c r="C197" s="95" t="s">
        <v>262</v>
      </c>
      <c r="D197" s="95" t="s">
        <v>270</v>
      </c>
      <c r="E197" s="95" t="s">
        <v>190</v>
      </c>
      <c r="F197" s="95" t="s">
        <v>277</v>
      </c>
      <c r="G197" s="95" t="s">
        <v>132</v>
      </c>
      <c r="H197" s="95" t="s">
        <v>133</v>
      </c>
      <c r="I197" s="96"/>
      <c r="J197" s="96"/>
      <c r="K197" s="96">
        <v>3272.33</v>
      </c>
      <c r="L197" s="96" t="e">
        <f t="shared" si="6"/>
        <v>#DIV/0!</v>
      </c>
    </row>
    <row r="198" spans="2:12" ht="15" hidden="1" customHeight="1" x14ac:dyDescent="0.25">
      <c r="B198" s="98" t="s">
        <v>261</v>
      </c>
      <c r="C198" s="98" t="s">
        <v>262</v>
      </c>
      <c r="D198" s="98" t="s">
        <v>270</v>
      </c>
      <c r="E198" s="98" t="s">
        <v>190</v>
      </c>
      <c r="F198" s="98" t="s">
        <v>277</v>
      </c>
      <c r="G198" s="98" t="s">
        <v>90</v>
      </c>
      <c r="H198" s="98" t="s">
        <v>91</v>
      </c>
      <c r="I198" s="99"/>
      <c r="J198" s="99"/>
      <c r="K198" s="99">
        <v>100812.29</v>
      </c>
      <c r="L198" s="100" t="e">
        <f t="shared" si="6"/>
        <v>#DIV/0!</v>
      </c>
    </row>
    <row r="199" spans="2:12" ht="15" hidden="1" customHeight="1" x14ac:dyDescent="0.25">
      <c r="B199" s="92" t="s">
        <v>261</v>
      </c>
      <c r="C199" s="92" t="s">
        <v>262</v>
      </c>
      <c r="D199" s="92" t="s">
        <v>270</v>
      </c>
      <c r="E199" s="92" t="s">
        <v>190</v>
      </c>
      <c r="F199" s="92" t="s">
        <v>277</v>
      </c>
      <c r="G199" s="92" t="s">
        <v>149</v>
      </c>
      <c r="H199" s="92" t="s">
        <v>150</v>
      </c>
      <c r="I199" s="93">
        <v>0</v>
      </c>
      <c r="J199" s="93">
        <v>0</v>
      </c>
      <c r="K199" s="93">
        <v>1700</v>
      </c>
      <c r="L199" s="94" t="e">
        <f t="shared" si="6"/>
        <v>#DIV/0!</v>
      </c>
    </row>
    <row r="200" spans="2:12" hidden="1" x14ac:dyDescent="0.25">
      <c r="B200" s="92" t="s">
        <v>261</v>
      </c>
      <c r="C200" s="92" t="s">
        <v>262</v>
      </c>
      <c r="D200" s="92" t="s">
        <v>270</v>
      </c>
      <c r="E200" s="92" t="s">
        <v>190</v>
      </c>
      <c r="F200" s="92" t="s">
        <v>277</v>
      </c>
      <c r="G200" s="92" t="s">
        <v>151</v>
      </c>
      <c r="H200" s="92" t="s">
        <v>152</v>
      </c>
      <c r="I200" s="93">
        <v>7000</v>
      </c>
      <c r="J200" s="93">
        <v>7000</v>
      </c>
      <c r="K200" s="93">
        <v>12103.18</v>
      </c>
      <c r="L200" s="94">
        <f t="shared" si="6"/>
        <v>1.7290257142857144</v>
      </c>
    </row>
    <row r="201" spans="2:12" ht="15" hidden="1" customHeight="1" x14ac:dyDescent="0.25">
      <c r="B201" s="95" t="s">
        <v>261</v>
      </c>
      <c r="C201" s="95" t="s">
        <v>262</v>
      </c>
      <c r="D201" s="95" t="s">
        <v>270</v>
      </c>
      <c r="E201" s="95" t="s">
        <v>190</v>
      </c>
      <c r="F201" s="95" t="s">
        <v>277</v>
      </c>
      <c r="G201" s="95" t="s">
        <v>147</v>
      </c>
      <c r="H201" s="95" t="s">
        <v>148</v>
      </c>
      <c r="I201" s="96"/>
      <c r="J201" s="96"/>
      <c r="K201" s="96">
        <v>13803.18</v>
      </c>
      <c r="L201" s="96" t="e">
        <f t="shared" si="6"/>
        <v>#DIV/0!</v>
      </c>
    </row>
    <row r="202" spans="2:12" s="104" customFormat="1" ht="15" hidden="1" customHeight="1" x14ac:dyDescent="0.25">
      <c r="B202" s="98" t="s">
        <v>261</v>
      </c>
      <c r="C202" s="98" t="s">
        <v>262</v>
      </c>
      <c r="D202" s="98" t="s">
        <v>270</v>
      </c>
      <c r="E202" s="98" t="s">
        <v>190</v>
      </c>
      <c r="F202" s="98" t="s">
        <v>277</v>
      </c>
      <c r="G202" s="98" t="s">
        <v>145</v>
      </c>
      <c r="H202" s="98" t="s">
        <v>146</v>
      </c>
      <c r="I202" s="99"/>
      <c r="J202" s="99"/>
      <c r="K202" s="99">
        <v>13803.18</v>
      </c>
      <c r="L202" s="100" t="e">
        <f t="shared" si="6"/>
        <v>#DIV/0!</v>
      </c>
    </row>
    <row r="203" spans="2:12" ht="15" hidden="1" customHeight="1" x14ac:dyDescent="0.25">
      <c r="B203" s="92" t="s">
        <v>261</v>
      </c>
      <c r="C203" s="92" t="s">
        <v>262</v>
      </c>
      <c r="D203" s="92" t="s">
        <v>270</v>
      </c>
      <c r="E203" s="92" t="s">
        <v>190</v>
      </c>
      <c r="F203" s="92" t="s">
        <v>277</v>
      </c>
      <c r="G203" s="92" t="s">
        <v>236</v>
      </c>
      <c r="H203" s="92" t="s">
        <v>237</v>
      </c>
      <c r="I203" s="93">
        <v>0</v>
      </c>
      <c r="J203" s="93">
        <v>0</v>
      </c>
      <c r="K203" s="93">
        <v>114915.47</v>
      </c>
      <c r="L203" s="94" t="e">
        <f t="shared" si="6"/>
        <v>#DIV/0!</v>
      </c>
    </row>
    <row r="204" spans="2:12" ht="15" hidden="1" customHeight="1" x14ac:dyDescent="0.25">
      <c r="B204" s="95" t="s">
        <v>261</v>
      </c>
      <c r="C204" s="95" t="s">
        <v>262</v>
      </c>
      <c r="D204" s="95" t="s">
        <v>270</v>
      </c>
      <c r="E204" s="95" t="s">
        <v>190</v>
      </c>
      <c r="F204" s="95" t="s">
        <v>277</v>
      </c>
      <c r="G204" s="95" t="s">
        <v>238</v>
      </c>
      <c r="H204" s="95" t="s">
        <v>239</v>
      </c>
      <c r="I204" s="96"/>
      <c r="J204" s="96"/>
      <c r="K204" s="96">
        <v>114915.47</v>
      </c>
      <c r="L204" s="96" t="e">
        <f t="shared" si="6"/>
        <v>#DIV/0!</v>
      </c>
    </row>
    <row r="205" spans="2:12" ht="15" hidden="1" customHeight="1" x14ac:dyDescent="0.25">
      <c r="B205" s="98" t="s">
        <v>261</v>
      </c>
      <c r="C205" s="98" t="s">
        <v>262</v>
      </c>
      <c r="D205" s="98" t="s">
        <v>270</v>
      </c>
      <c r="E205" s="98" t="s">
        <v>190</v>
      </c>
      <c r="F205" s="98" t="s">
        <v>277</v>
      </c>
      <c r="G205" s="98" t="s">
        <v>240</v>
      </c>
      <c r="H205" s="98" t="s">
        <v>241</v>
      </c>
      <c r="I205" s="99"/>
      <c r="J205" s="99"/>
      <c r="K205" s="99">
        <v>114915.47</v>
      </c>
      <c r="L205" s="100" t="e">
        <f t="shared" si="6"/>
        <v>#DIV/0!</v>
      </c>
    </row>
    <row r="206" spans="2:12" ht="15" customHeight="1" x14ac:dyDescent="0.25">
      <c r="B206" s="101" t="s">
        <v>261</v>
      </c>
      <c r="C206" s="101" t="s">
        <v>262</v>
      </c>
      <c r="D206" s="101" t="s">
        <v>270</v>
      </c>
      <c r="E206" s="101" t="s">
        <v>190</v>
      </c>
      <c r="F206" s="101" t="s">
        <v>277</v>
      </c>
      <c r="G206" s="101" t="s">
        <v>12</v>
      </c>
      <c r="H206" s="101" t="s">
        <v>74</v>
      </c>
      <c r="I206" s="102"/>
      <c r="J206" s="102"/>
      <c r="K206" s="102">
        <f>K181+K198+K202</f>
        <v>114915.47</v>
      </c>
      <c r="L206" s="103" t="e">
        <f t="shared" si="6"/>
        <v>#DIV/0!</v>
      </c>
    </row>
    <row r="207" spans="2:12" ht="15" hidden="1" customHeight="1" x14ac:dyDescent="0.25">
      <c r="B207" s="92" t="s">
        <v>280</v>
      </c>
      <c r="C207" s="92" t="s">
        <v>262</v>
      </c>
      <c r="D207" s="92" t="s">
        <v>281</v>
      </c>
      <c r="E207" s="92" t="s">
        <v>190</v>
      </c>
      <c r="F207" s="92" t="s">
        <v>277</v>
      </c>
      <c r="G207" s="92" t="s">
        <v>158</v>
      </c>
      <c r="H207" s="92" t="s">
        <v>159</v>
      </c>
      <c r="I207" s="93">
        <v>10000</v>
      </c>
      <c r="J207" s="93">
        <v>10000</v>
      </c>
      <c r="K207" s="93">
        <v>18192.93</v>
      </c>
      <c r="L207" s="94">
        <f t="shared" si="6"/>
        <v>1.819293</v>
      </c>
    </row>
    <row r="208" spans="2:12" hidden="1" x14ac:dyDescent="0.25">
      <c r="B208" s="92" t="s">
        <v>261</v>
      </c>
      <c r="C208" s="92" t="s">
        <v>262</v>
      </c>
      <c r="D208" s="92" t="s">
        <v>270</v>
      </c>
      <c r="E208" s="92" t="s">
        <v>190</v>
      </c>
      <c r="F208" s="92" t="s">
        <v>277</v>
      </c>
      <c r="G208" s="92" t="s">
        <v>160</v>
      </c>
      <c r="H208" s="92" t="s">
        <v>161</v>
      </c>
      <c r="I208" s="93">
        <v>20000</v>
      </c>
      <c r="J208" s="93">
        <v>20000</v>
      </c>
      <c r="K208" s="93">
        <v>18192.93</v>
      </c>
      <c r="L208" s="94">
        <f t="shared" si="6"/>
        <v>0.90964650000000002</v>
      </c>
    </row>
    <row r="209" spans="2:12" ht="15" hidden="1" customHeight="1" x14ac:dyDescent="0.25">
      <c r="B209" s="95" t="s">
        <v>261</v>
      </c>
      <c r="C209" s="95" t="s">
        <v>262</v>
      </c>
      <c r="D209" s="95" t="s">
        <v>270</v>
      </c>
      <c r="E209" s="95" t="s">
        <v>190</v>
      </c>
      <c r="F209" s="95" t="s">
        <v>277</v>
      </c>
      <c r="G209" s="95" t="s">
        <v>156</v>
      </c>
      <c r="H209" s="95" t="s">
        <v>157</v>
      </c>
      <c r="I209" s="96"/>
      <c r="J209" s="96"/>
      <c r="K209" s="96">
        <v>18192.93</v>
      </c>
      <c r="L209" s="96" t="e">
        <f t="shared" si="6"/>
        <v>#DIV/0!</v>
      </c>
    </row>
    <row r="210" spans="2:12" ht="15" hidden="1" customHeight="1" x14ac:dyDescent="0.25">
      <c r="B210" s="92" t="s">
        <v>261</v>
      </c>
      <c r="C210" s="92" t="s">
        <v>262</v>
      </c>
      <c r="D210" s="92" t="s">
        <v>270</v>
      </c>
      <c r="E210" s="92" t="s">
        <v>190</v>
      </c>
      <c r="F210" s="92" t="s">
        <v>277</v>
      </c>
      <c r="G210" s="92" t="s">
        <v>266</v>
      </c>
      <c r="H210" s="92" t="s">
        <v>267</v>
      </c>
      <c r="I210" s="93">
        <v>0</v>
      </c>
      <c r="J210" s="93">
        <v>0</v>
      </c>
      <c r="K210" s="93">
        <v>18232.7</v>
      </c>
      <c r="L210" s="94" t="e">
        <f t="shared" si="6"/>
        <v>#DIV/0!</v>
      </c>
    </row>
    <row r="211" spans="2:12" ht="15" hidden="1" customHeight="1" x14ac:dyDescent="0.25">
      <c r="B211" s="95" t="s">
        <v>261</v>
      </c>
      <c r="C211" s="95" t="s">
        <v>262</v>
      </c>
      <c r="D211" s="95" t="s">
        <v>270</v>
      </c>
      <c r="E211" s="95" t="s">
        <v>190</v>
      </c>
      <c r="F211" s="95" t="s">
        <v>277</v>
      </c>
      <c r="G211" s="95" t="s">
        <v>268</v>
      </c>
      <c r="H211" s="95" t="s">
        <v>269</v>
      </c>
      <c r="I211" s="96"/>
      <c r="J211" s="96"/>
      <c r="K211" s="96">
        <v>18232.7</v>
      </c>
      <c r="L211" s="96" t="e">
        <f t="shared" si="6"/>
        <v>#DIV/0!</v>
      </c>
    </row>
    <row r="212" spans="2:12" ht="15" hidden="1" customHeight="1" x14ac:dyDescent="0.25">
      <c r="B212" s="98" t="s">
        <v>261</v>
      </c>
      <c r="C212" s="98" t="s">
        <v>262</v>
      </c>
      <c r="D212" s="98" t="s">
        <v>270</v>
      </c>
      <c r="E212" s="98" t="s">
        <v>190</v>
      </c>
      <c r="F212" s="98" t="s">
        <v>277</v>
      </c>
      <c r="G212" s="98" t="s">
        <v>154</v>
      </c>
      <c r="H212" s="98" t="s">
        <v>155</v>
      </c>
      <c r="I212" s="99"/>
      <c r="J212" s="99"/>
      <c r="K212" s="99">
        <v>36425.629999999997</v>
      </c>
      <c r="L212" s="100" t="e">
        <f t="shared" si="6"/>
        <v>#DIV/0!</v>
      </c>
    </row>
    <row r="213" spans="2:12" ht="15" hidden="1" customHeight="1" x14ac:dyDescent="0.25">
      <c r="B213" s="92" t="s">
        <v>261</v>
      </c>
      <c r="C213" s="92" t="s">
        <v>262</v>
      </c>
      <c r="D213" s="92" t="s">
        <v>270</v>
      </c>
      <c r="E213" s="92" t="s">
        <v>190</v>
      </c>
      <c r="F213" s="92" t="s">
        <v>277</v>
      </c>
      <c r="G213" s="92" t="s">
        <v>256</v>
      </c>
      <c r="H213" s="92" t="s">
        <v>239</v>
      </c>
      <c r="I213" s="93">
        <v>0</v>
      </c>
      <c r="J213" s="93">
        <v>0</v>
      </c>
      <c r="K213" s="93">
        <v>36425.629999999997</v>
      </c>
      <c r="L213" s="94" t="e">
        <f t="shared" si="6"/>
        <v>#DIV/0!</v>
      </c>
    </row>
    <row r="214" spans="2:12" hidden="1" x14ac:dyDescent="0.25">
      <c r="B214" s="95" t="s">
        <v>261</v>
      </c>
      <c r="C214" s="95" t="s">
        <v>262</v>
      </c>
      <c r="D214" s="95" t="s">
        <v>270</v>
      </c>
      <c r="E214" s="95" t="s">
        <v>190</v>
      </c>
      <c r="F214" s="95" t="s">
        <v>277</v>
      </c>
      <c r="G214" s="95" t="s">
        <v>257</v>
      </c>
      <c r="H214" s="95" t="s">
        <v>239</v>
      </c>
      <c r="I214" s="96"/>
      <c r="J214" s="96"/>
      <c r="K214" s="96">
        <v>36425.629999999997</v>
      </c>
      <c r="L214" s="96" t="e">
        <f t="shared" ref="L214:L223" si="7">K214/I214</f>
        <v>#DIV/0!</v>
      </c>
    </row>
    <row r="215" spans="2:12" ht="15" hidden="1" customHeight="1" x14ac:dyDescent="0.25">
      <c r="B215" s="98" t="s">
        <v>261</v>
      </c>
      <c r="C215" s="98" t="s">
        <v>262</v>
      </c>
      <c r="D215" s="98" t="s">
        <v>270</v>
      </c>
      <c r="E215" s="98" t="s">
        <v>190</v>
      </c>
      <c r="F215" s="98" t="s">
        <v>277</v>
      </c>
      <c r="G215" s="98" t="s">
        <v>258</v>
      </c>
      <c r="H215" s="98" t="s">
        <v>239</v>
      </c>
      <c r="I215" s="99"/>
      <c r="J215" s="99"/>
      <c r="K215" s="99">
        <v>36425.629999999997</v>
      </c>
      <c r="L215" s="100" t="e">
        <f t="shared" si="7"/>
        <v>#DIV/0!</v>
      </c>
    </row>
    <row r="216" spans="2:12" s="104" customFormat="1" ht="15" customHeight="1" x14ac:dyDescent="0.25">
      <c r="B216" s="101" t="s">
        <v>261</v>
      </c>
      <c r="C216" s="101" t="s">
        <v>262</v>
      </c>
      <c r="D216" s="101" t="s">
        <v>270</v>
      </c>
      <c r="E216" s="101" t="s">
        <v>190</v>
      </c>
      <c r="F216" s="101" t="s">
        <v>277</v>
      </c>
      <c r="G216" s="101" t="s">
        <v>13</v>
      </c>
      <c r="H216" s="101" t="s">
        <v>153</v>
      </c>
      <c r="I216" s="102"/>
      <c r="J216" s="102"/>
      <c r="K216" s="102">
        <f>K212</f>
        <v>36425.629999999997</v>
      </c>
      <c r="L216" s="103" t="e">
        <f t="shared" si="7"/>
        <v>#DIV/0!</v>
      </c>
    </row>
    <row r="217" spans="2:12" ht="15" hidden="1" customHeight="1" x14ac:dyDescent="0.25">
      <c r="B217" s="92" t="s">
        <v>261</v>
      </c>
      <c r="C217" s="92" t="s">
        <v>262</v>
      </c>
      <c r="D217" s="92" t="s">
        <v>270</v>
      </c>
      <c r="E217" s="92" t="s">
        <v>190</v>
      </c>
      <c r="F217" s="92" t="s">
        <v>277</v>
      </c>
      <c r="G217" s="92" t="s">
        <v>65</v>
      </c>
      <c r="H217" s="92" t="s">
        <v>66</v>
      </c>
      <c r="I217" s="93"/>
      <c r="J217" s="93"/>
      <c r="K217" s="93">
        <v>138002.84</v>
      </c>
      <c r="L217" s="94" t="e">
        <f t="shared" si="7"/>
        <v>#DIV/0!</v>
      </c>
    </row>
    <row r="218" spans="2:12" hidden="1" x14ac:dyDescent="0.25">
      <c r="B218" s="95" t="s">
        <v>261</v>
      </c>
      <c r="C218" s="95" t="s">
        <v>262</v>
      </c>
      <c r="D218" s="95" t="s">
        <v>270</v>
      </c>
      <c r="E218" s="95" t="s">
        <v>190</v>
      </c>
      <c r="F218" s="95" t="s">
        <v>277</v>
      </c>
      <c r="G218" s="95" t="s">
        <v>63</v>
      </c>
      <c r="H218" s="95" t="s">
        <v>64</v>
      </c>
      <c r="I218" s="96"/>
      <c r="J218" s="96"/>
      <c r="K218" s="96">
        <v>138002.84</v>
      </c>
      <c r="L218" s="96" t="e">
        <f t="shared" si="7"/>
        <v>#DIV/0!</v>
      </c>
    </row>
    <row r="219" spans="2:12" ht="15" hidden="1" customHeight="1" x14ac:dyDescent="0.25">
      <c r="B219" s="98" t="s">
        <v>261</v>
      </c>
      <c r="C219" s="98" t="s">
        <v>262</v>
      </c>
      <c r="D219" s="98" t="s">
        <v>270</v>
      </c>
      <c r="E219" s="98" t="s">
        <v>190</v>
      </c>
      <c r="F219" s="98" t="s">
        <v>277</v>
      </c>
      <c r="G219" s="98" t="s">
        <v>57</v>
      </c>
      <c r="H219" s="98" t="s">
        <v>58</v>
      </c>
      <c r="I219" s="99"/>
      <c r="J219" s="99"/>
      <c r="K219" s="99">
        <v>138002.84</v>
      </c>
      <c r="L219" s="100" t="e">
        <f t="shared" si="7"/>
        <v>#DIV/0!</v>
      </c>
    </row>
    <row r="220" spans="2:12" ht="15" hidden="1" customHeight="1" x14ac:dyDescent="0.25">
      <c r="B220" s="92" t="s">
        <v>261</v>
      </c>
      <c r="C220" s="92" t="s">
        <v>262</v>
      </c>
      <c r="D220" s="92" t="s">
        <v>270</v>
      </c>
      <c r="E220" s="92" t="s">
        <v>190</v>
      </c>
      <c r="F220" s="92" t="s">
        <v>277</v>
      </c>
      <c r="G220" s="92" t="s">
        <v>243</v>
      </c>
      <c r="H220" s="92" t="s">
        <v>244</v>
      </c>
      <c r="I220" s="93">
        <v>0</v>
      </c>
      <c r="J220" s="93">
        <v>0</v>
      </c>
      <c r="K220" s="93">
        <v>138002.84</v>
      </c>
      <c r="L220" s="94" t="e">
        <f t="shared" si="7"/>
        <v>#DIV/0!</v>
      </c>
    </row>
    <row r="221" spans="2:12" ht="15" hidden="1" customHeight="1" x14ac:dyDescent="0.25">
      <c r="B221" s="95" t="s">
        <v>261</v>
      </c>
      <c r="C221" s="95" t="s">
        <v>262</v>
      </c>
      <c r="D221" s="95" t="s">
        <v>270</v>
      </c>
      <c r="E221" s="95" t="s">
        <v>190</v>
      </c>
      <c r="F221" s="95" t="s">
        <v>277</v>
      </c>
      <c r="G221" s="95" t="s">
        <v>245</v>
      </c>
      <c r="H221" s="95" t="s">
        <v>244</v>
      </c>
      <c r="I221" s="96"/>
      <c r="J221" s="96"/>
      <c r="K221" s="96">
        <v>138002.84</v>
      </c>
      <c r="L221" s="97" t="e">
        <f t="shared" si="7"/>
        <v>#DIV/0!</v>
      </c>
    </row>
    <row r="222" spans="2:12" ht="15" hidden="1" customHeight="1" x14ac:dyDescent="0.25">
      <c r="B222" s="98" t="s">
        <v>261</v>
      </c>
      <c r="C222" s="98" t="s">
        <v>262</v>
      </c>
      <c r="D222" s="98" t="s">
        <v>270</v>
      </c>
      <c r="E222" s="98" t="s">
        <v>190</v>
      </c>
      <c r="F222" s="98" t="s">
        <v>277</v>
      </c>
      <c r="G222" s="98" t="s">
        <v>246</v>
      </c>
      <c r="H222" s="98" t="s">
        <v>247</v>
      </c>
      <c r="I222" s="99"/>
      <c r="J222" s="99"/>
      <c r="K222" s="99">
        <v>138002.84</v>
      </c>
      <c r="L222" s="100" t="e">
        <f t="shared" si="7"/>
        <v>#DIV/0!</v>
      </c>
    </row>
    <row r="223" spans="2:12" s="104" customFormat="1" ht="15" customHeight="1" x14ac:dyDescent="0.25">
      <c r="B223" s="101" t="s">
        <v>261</v>
      </c>
      <c r="C223" s="101" t="s">
        <v>262</v>
      </c>
      <c r="D223" s="101" t="s">
        <v>270</v>
      </c>
      <c r="E223" s="101" t="s">
        <v>190</v>
      </c>
      <c r="F223" s="101" t="s">
        <v>277</v>
      </c>
      <c r="G223" s="101" t="s">
        <v>43</v>
      </c>
      <c r="H223" s="109" t="s">
        <v>44</v>
      </c>
      <c r="I223" s="110"/>
      <c r="J223" s="110"/>
      <c r="K223" s="110">
        <f>K219</f>
        <v>138002.84</v>
      </c>
      <c r="L223" s="111" t="e">
        <f t="shared" si="7"/>
        <v>#DIV/0!</v>
      </c>
    </row>
    <row r="224" spans="2:12" ht="15" hidden="1" customHeight="1" x14ac:dyDescent="0.25">
      <c r="B224" s="120"/>
      <c r="C224" s="120"/>
      <c r="D224" s="120"/>
      <c r="E224" s="120"/>
      <c r="F224" s="120"/>
      <c r="G224" s="121"/>
      <c r="H224" s="112" t="s">
        <v>291</v>
      </c>
      <c r="I224" s="113"/>
      <c r="J224" s="113"/>
      <c r="K224" s="114">
        <f>K66+K80+K94+K108+K133+K148+K178+K223</f>
        <v>4414586.54</v>
      </c>
      <c r="L224" s="115"/>
    </row>
    <row r="225" spans="2:12" ht="15" hidden="1" customHeight="1" thickBot="1" x14ac:dyDescent="0.3">
      <c r="B225" s="122"/>
      <c r="C225" s="122"/>
      <c r="D225" s="122"/>
      <c r="E225" s="122"/>
      <c r="F225" s="122"/>
      <c r="G225" s="123"/>
      <c r="H225" s="116" t="s">
        <v>73</v>
      </c>
      <c r="I225" s="117"/>
      <c r="J225" s="117"/>
      <c r="K225" s="118">
        <f>K59+K73+K87+K101+K119+K126+K141+K158+K171+K206+K216</f>
        <v>4760741.22</v>
      </c>
      <c r="L225" s="119"/>
    </row>
    <row r="226" spans="2:12" x14ac:dyDescent="0.25">
      <c r="G226" s="33"/>
    </row>
    <row r="227" spans="2:12" x14ac:dyDescent="0.25">
      <c r="G227" s="33"/>
    </row>
    <row r="228" spans="2:12" ht="15" customHeight="1" x14ac:dyDescent="0.25">
      <c r="G228" s="33"/>
    </row>
    <row r="229" spans="2:12" ht="15" customHeight="1" x14ac:dyDescent="0.25">
      <c r="G229" s="33"/>
    </row>
    <row r="230" spans="2:12" ht="15" customHeight="1" x14ac:dyDescent="0.25">
      <c r="G230" s="33"/>
    </row>
    <row r="231" spans="2:12" ht="15" customHeight="1" x14ac:dyDescent="0.25">
      <c r="G231" s="33"/>
    </row>
    <row r="232" spans="2:12" ht="15" customHeight="1" x14ac:dyDescent="0.25">
      <c r="G232" s="33"/>
    </row>
    <row r="233" spans="2:12" ht="15" customHeight="1" x14ac:dyDescent="0.25">
      <c r="G233" s="33"/>
    </row>
    <row r="234" spans="2:12" ht="15" customHeight="1" x14ac:dyDescent="0.25">
      <c r="G234" s="33"/>
    </row>
    <row r="235" spans="2:12" ht="15" customHeight="1" x14ac:dyDescent="0.25">
      <c r="G235" s="33"/>
    </row>
    <row r="236" spans="2:12" ht="15" customHeight="1" x14ac:dyDescent="0.25">
      <c r="G236" s="33"/>
    </row>
    <row r="237" spans="2:12" ht="15" customHeight="1" x14ac:dyDescent="0.25">
      <c r="G237" s="33"/>
    </row>
    <row r="238" spans="2:12" ht="15" customHeight="1" x14ac:dyDescent="0.25">
      <c r="G238" s="33"/>
    </row>
    <row r="239" spans="2:12" ht="15" customHeight="1" x14ac:dyDescent="0.25">
      <c r="G239" s="33"/>
    </row>
    <row r="240" spans="2:12" ht="15" customHeight="1" x14ac:dyDescent="0.25">
      <c r="G240" s="33"/>
    </row>
    <row r="241" spans="9:12" s="33" customFormat="1" x14ac:dyDescent="0.25">
      <c r="I241" s="105"/>
      <c r="J241" s="105"/>
      <c r="K241" s="105"/>
      <c r="L241" s="106"/>
    </row>
    <row r="242" spans="9:12" s="33" customFormat="1" x14ac:dyDescent="0.25">
      <c r="I242" s="105"/>
      <c r="J242" s="105"/>
      <c r="K242" s="105"/>
      <c r="L242" s="106"/>
    </row>
    <row r="243" spans="9:12" s="33" customFormat="1" x14ac:dyDescent="0.25">
      <c r="I243" s="105"/>
      <c r="J243" s="105"/>
      <c r="K243" s="105"/>
      <c r="L243" s="106"/>
    </row>
    <row r="244" spans="9:12" s="33" customFormat="1" x14ac:dyDescent="0.25">
      <c r="I244" s="105"/>
      <c r="J244" s="105"/>
      <c r="K244" s="105"/>
      <c r="L244" s="106"/>
    </row>
    <row r="245" spans="9:12" s="33" customFormat="1" x14ac:dyDescent="0.25">
      <c r="I245" s="105"/>
      <c r="J245" s="105"/>
      <c r="K245" s="105"/>
      <c r="L245" s="106"/>
    </row>
    <row r="246" spans="9:12" s="33" customFormat="1" x14ac:dyDescent="0.25">
      <c r="I246" s="105"/>
      <c r="J246" s="105"/>
      <c r="K246" s="105"/>
      <c r="L246" s="106"/>
    </row>
    <row r="247" spans="9:12" s="33" customFormat="1" x14ac:dyDescent="0.25">
      <c r="I247" s="105"/>
      <c r="J247" s="105"/>
      <c r="K247" s="105"/>
      <c r="L247" s="106"/>
    </row>
    <row r="248" spans="9:12" s="33" customFormat="1" x14ac:dyDescent="0.25">
      <c r="I248" s="105"/>
      <c r="J248" s="105"/>
      <c r="K248" s="105"/>
      <c r="L248" s="106"/>
    </row>
    <row r="249" spans="9:12" s="33" customFormat="1" x14ac:dyDescent="0.25">
      <c r="I249" s="105"/>
      <c r="J249" s="105"/>
      <c r="K249" s="105"/>
      <c r="L249" s="106"/>
    </row>
    <row r="250" spans="9:12" s="33" customFormat="1" x14ac:dyDescent="0.25">
      <c r="I250" s="105"/>
      <c r="J250" s="105"/>
      <c r="K250" s="105"/>
      <c r="L250" s="106"/>
    </row>
    <row r="251" spans="9:12" s="33" customFormat="1" x14ac:dyDescent="0.25">
      <c r="I251" s="105"/>
      <c r="J251" s="105"/>
      <c r="K251" s="105"/>
      <c r="L251" s="106"/>
    </row>
    <row r="252" spans="9:12" s="33" customFormat="1" x14ac:dyDescent="0.25">
      <c r="I252" s="105"/>
      <c r="J252" s="105"/>
      <c r="K252" s="105"/>
      <c r="L252" s="106"/>
    </row>
    <row r="253" spans="9:12" s="33" customFormat="1" x14ac:dyDescent="0.25">
      <c r="I253" s="105"/>
      <c r="J253" s="105"/>
      <c r="K253" s="105"/>
      <c r="L253" s="106"/>
    </row>
    <row r="254" spans="9:12" s="33" customFormat="1" x14ac:dyDescent="0.25">
      <c r="I254" s="105"/>
      <c r="J254" s="105"/>
      <c r="K254" s="105"/>
      <c r="L254" s="106"/>
    </row>
    <row r="255" spans="9:12" s="33" customFormat="1" x14ac:dyDescent="0.25">
      <c r="I255" s="105"/>
      <c r="J255" s="105"/>
      <c r="K255" s="105"/>
      <c r="L255" s="106"/>
    </row>
    <row r="256" spans="9:12" s="33" customFormat="1" x14ac:dyDescent="0.25">
      <c r="I256" s="105"/>
      <c r="J256" s="105"/>
      <c r="K256" s="105"/>
      <c r="L256" s="106"/>
    </row>
    <row r="257" spans="9:12" s="33" customFormat="1" x14ac:dyDescent="0.25">
      <c r="I257" s="105"/>
      <c r="J257" s="105"/>
      <c r="K257" s="105"/>
      <c r="L257" s="106"/>
    </row>
    <row r="258" spans="9:12" s="33" customFormat="1" x14ac:dyDescent="0.25">
      <c r="I258" s="105"/>
      <c r="J258" s="105"/>
      <c r="K258" s="105"/>
      <c r="L258" s="106"/>
    </row>
    <row r="259" spans="9:12" s="33" customFormat="1" x14ac:dyDescent="0.25">
      <c r="I259" s="105"/>
      <c r="J259" s="105"/>
      <c r="K259" s="105"/>
      <c r="L259" s="106"/>
    </row>
    <row r="260" spans="9:12" s="33" customFormat="1" x14ac:dyDescent="0.25">
      <c r="I260" s="105"/>
      <c r="J260" s="105"/>
      <c r="K260" s="105"/>
      <c r="L260" s="106"/>
    </row>
    <row r="261" spans="9:12" s="33" customFormat="1" x14ac:dyDescent="0.25">
      <c r="I261" s="105"/>
      <c r="J261" s="105"/>
      <c r="K261" s="105"/>
      <c r="L261" s="106"/>
    </row>
    <row r="262" spans="9:12" s="33" customFormat="1" x14ac:dyDescent="0.25">
      <c r="I262" s="105"/>
      <c r="J262" s="105"/>
      <c r="K262" s="105"/>
      <c r="L262" s="106"/>
    </row>
    <row r="263" spans="9:12" s="33" customFormat="1" x14ac:dyDescent="0.25">
      <c r="I263" s="105"/>
      <c r="J263" s="105"/>
      <c r="K263" s="105"/>
      <c r="L263" s="106"/>
    </row>
    <row r="264" spans="9:12" s="33" customFormat="1" x14ac:dyDescent="0.25">
      <c r="I264" s="105"/>
      <c r="J264" s="105"/>
      <c r="K264" s="105"/>
      <c r="L264" s="106"/>
    </row>
    <row r="265" spans="9:12" s="33" customFormat="1" x14ac:dyDescent="0.25">
      <c r="I265" s="105"/>
      <c r="J265" s="105"/>
      <c r="K265" s="105"/>
      <c r="L265" s="106"/>
    </row>
    <row r="266" spans="9:12" s="33" customFormat="1" x14ac:dyDescent="0.25">
      <c r="I266" s="105"/>
      <c r="J266" s="105"/>
      <c r="K266" s="105"/>
      <c r="L266" s="106"/>
    </row>
    <row r="267" spans="9:12" s="33" customFormat="1" x14ac:dyDescent="0.25">
      <c r="I267" s="105"/>
      <c r="J267" s="105"/>
      <c r="K267" s="105"/>
      <c r="L267" s="106"/>
    </row>
    <row r="268" spans="9:12" s="33" customFormat="1" x14ac:dyDescent="0.25">
      <c r="I268" s="105"/>
      <c r="J268" s="105"/>
      <c r="K268" s="105"/>
      <c r="L268" s="106"/>
    </row>
    <row r="269" spans="9:12" s="33" customFormat="1" x14ac:dyDescent="0.25">
      <c r="I269" s="105"/>
      <c r="J269" s="105"/>
      <c r="K269" s="105"/>
      <c r="L269" s="106"/>
    </row>
    <row r="270" spans="9:12" s="33" customFormat="1" x14ac:dyDescent="0.25">
      <c r="I270" s="105"/>
      <c r="J270" s="105"/>
      <c r="K270" s="105"/>
      <c r="L270" s="106"/>
    </row>
    <row r="271" spans="9:12" s="33" customFormat="1" x14ac:dyDescent="0.25">
      <c r="I271" s="105"/>
      <c r="J271" s="105"/>
      <c r="K271" s="105"/>
      <c r="L271" s="106"/>
    </row>
    <row r="272" spans="9:12" s="33" customFormat="1" x14ac:dyDescent="0.25">
      <c r="I272" s="105"/>
      <c r="J272" s="105"/>
      <c r="K272" s="105"/>
      <c r="L272" s="106"/>
    </row>
    <row r="273" spans="9:12" s="33" customFormat="1" x14ac:dyDescent="0.25">
      <c r="I273" s="105"/>
      <c r="J273" s="105"/>
      <c r="K273" s="105"/>
      <c r="L273" s="106"/>
    </row>
    <row r="274" spans="9:12" s="33" customFormat="1" x14ac:dyDescent="0.25">
      <c r="I274" s="105"/>
      <c r="J274" s="105"/>
      <c r="K274" s="105"/>
      <c r="L274" s="106"/>
    </row>
    <row r="275" spans="9:12" s="33" customFormat="1" x14ac:dyDescent="0.25">
      <c r="I275" s="105"/>
      <c r="J275" s="105"/>
      <c r="K275" s="105"/>
      <c r="L275" s="106"/>
    </row>
    <row r="276" spans="9:12" s="33" customFormat="1" x14ac:dyDescent="0.25">
      <c r="I276" s="105"/>
      <c r="J276" s="105"/>
      <c r="K276" s="105"/>
      <c r="L276" s="106"/>
    </row>
    <row r="277" spans="9:12" s="33" customFormat="1" x14ac:dyDescent="0.25">
      <c r="I277" s="105"/>
      <c r="J277" s="105"/>
      <c r="K277" s="105"/>
      <c r="L277" s="106"/>
    </row>
    <row r="278" spans="9:12" s="33" customFormat="1" x14ac:dyDescent="0.25">
      <c r="I278" s="105"/>
      <c r="J278" s="105"/>
      <c r="K278" s="105"/>
      <c r="L278" s="106"/>
    </row>
    <row r="279" spans="9:12" s="33" customFormat="1" x14ac:dyDescent="0.25">
      <c r="I279" s="105"/>
      <c r="J279" s="105"/>
      <c r="K279" s="105"/>
      <c r="L279" s="106"/>
    </row>
    <row r="280" spans="9:12" s="33" customFormat="1" x14ac:dyDescent="0.25">
      <c r="I280" s="105"/>
      <c r="J280" s="105"/>
      <c r="K280" s="105"/>
      <c r="L280" s="106"/>
    </row>
    <row r="281" spans="9:12" s="33" customFormat="1" x14ac:dyDescent="0.25">
      <c r="I281" s="105"/>
      <c r="J281" s="105"/>
      <c r="K281" s="105"/>
      <c r="L281" s="106"/>
    </row>
    <row r="282" spans="9:12" s="33" customFormat="1" x14ac:dyDescent="0.25">
      <c r="I282" s="105"/>
      <c r="J282" s="105"/>
      <c r="K282" s="105"/>
      <c r="L282" s="106"/>
    </row>
    <row r="283" spans="9:12" s="33" customFormat="1" x14ac:dyDescent="0.25">
      <c r="I283" s="105"/>
      <c r="J283" s="105"/>
      <c r="K283" s="105"/>
      <c r="L283" s="106"/>
    </row>
  </sheetData>
  <autoFilter ref="B9:L225">
    <filterColumn colId="5">
      <filters>
        <filter val="3"/>
        <filter val="4"/>
        <filter val="6"/>
      </filters>
    </filterColumn>
    <sortState ref="B10:L222">
      <sortCondition ref="F9:F222"/>
    </sortState>
  </autoFilter>
  <mergeCells count="5">
    <mergeCell ref="B2:L2"/>
    <mergeCell ref="B4:L4"/>
    <mergeCell ref="B6:H6"/>
    <mergeCell ref="B7:H7"/>
    <mergeCell ref="B8:G8"/>
  </mergeCells>
  <pageMargins left="0.7" right="0.7" top="0.75" bottom="0.75" header="0.3" footer="0.3"/>
  <pageSetup paperSize="9" scale="65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K25"/>
  <sheetViews>
    <sheetView tabSelected="1" workbookViewId="0">
      <selection activeCell="R8" sqref="R8"/>
    </sheetView>
  </sheetViews>
  <sheetFormatPr defaultRowHeight="15" x14ac:dyDescent="0.25"/>
  <cols>
    <col min="1" max="1" width="9.140625" style="33"/>
    <col min="2" max="2" width="7.5703125" style="33" customWidth="1"/>
    <col min="3" max="5" width="14.85546875" style="33" customWidth="1"/>
    <col min="6" max="7" width="5.7109375" style="33" customWidth="1"/>
    <col min="8" max="11" width="14.85546875" style="33" customWidth="1"/>
    <col min="12" max="16384" width="9.140625" style="33"/>
  </cols>
  <sheetData>
    <row r="3" spans="2:11" ht="38.25" x14ac:dyDescent="0.25">
      <c r="B3" s="165" t="s">
        <v>4</v>
      </c>
      <c r="C3" s="165"/>
      <c r="D3" s="165"/>
      <c r="E3" s="165"/>
      <c r="F3" s="165"/>
      <c r="G3" s="165"/>
      <c r="H3" s="165"/>
      <c r="I3" s="166" t="s">
        <v>210</v>
      </c>
      <c r="J3" s="166" t="s">
        <v>211</v>
      </c>
      <c r="K3" s="166" t="s">
        <v>212</v>
      </c>
    </row>
    <row r="4" spans="2:11" x14ac:dyDescent="0.25">
      <c r="B4" s="167">
        <v>1</v>
      </c>
      <c r="C4" s="167"/>
      <c r="D4" s="167"/>
      <c r="E4" s="167"/>
      <c r="F4" s="167"/>
      <c r="G4" s="167"/>
      <c r="H4" s="167"/>
      <c r="I4" s="168">
        <v>2</v>
      </c>
      <c r="J4" s="168">
        <v>3</v>
      </c>
      <c r="K4" s="168">
        <v>4</v>
      </c>
    </row>
    <row r="5" spans="2:11" ht="51" x14ac:dyDescent="0.25">
      <c r="B5" s="169" t="s">
        <v>213</v>
      </c>
      <c r="C5" s="169"/>
      <c r="D5" s="169"/>
      <c r="E5" s="169"/>
      <c r="F5" s="169"/>
      <c r="G5" s="169"/>
      <c r="H5" s="170" t="s">
        <v>214</v>
      </c>
      <c r="I5" s="171"/>
      <c r="J5" s="171"/>
      <c r="K5" s="171"/>
    </row>
    <row r="6" spans="2:11" s="164" customFormat="1" ht="36" x14ac:dyDescent="0.2">
      <c r="B6" s="172" t="s">
        <v>215</v>
      </c>
      <c r="C6" s="173" t="s">
        <v>216</v>
      </c>
      <c r="D6" s="173" t="s">
        <v>217</v>
      </c>
      <c r="E6" s="173" t="s">
        <v>218</v>
      </c>
      <c r="F6" s="173" t="s">
        <v>219</v>
      </c>
      <c r="G6" s="172" t="s">
        <v>220</v>
      </c>
      <c r="H6" s="174" t="s">
        <v>221</v>
      </c>
      <c r="I6" s="175"/>
      <c r="J6" s="175"/>
      <c r="K6" s="175"/>
    </row>
    <row r="7" spans="2:11" x14ac:dyDescent="0.25">
      <c r="B7" s="176" t="s">
        <v>222</v>
      </c>
      <c r="C7" s="176" t="s">
        <v>186</v>
      </c>
      <c r="D7" s="176" t="s">
        <v>223</v>
      </c>
      <c r="E7" s="176" t="s">
        <v>187</v>
      </c>
      <c r="F7" s="176" t="s">
        <v>224</v>
      </c>
      <c r="G7" s="176" t="s">
        <v>12</v>
      </c>
      <c r="H7" s="176" t="s">
        <v>74</v>
      </c>
      <c r="I7" s="177"/>
      <c r="J7" s="177"/>
      <c r="K7" s="177">
        <v>4404815.1499999994</v>
      </c>
    </row>
    <row r="8" spans="2:11" x14ac:dyDescent="0.25">
      <c r="B8" s="176" t="s">
        <v>222</v>
      </c>
      <c r="C8" s="176" t="s">
        <v>186</v>
      </c>
      <c r="D8" s="176" t="s">
        <v>223</v>
      </c>
      <c r="E8" s="176" t="s">
        <v>187</v>
      </c>
      <c r="F8" s="176" t="s">
        <v>224</v>
      </c>
      <c r="G8" s="176" t="s">
        <v>43</v>
      </c>
      <c r="H8" s="176" t="s">
        <v>44</v>
      </c>
      <c r="I8" s="177"/>
      <c r="J8" s="177"/>
      <c r="K8" s="177">
        <v>4087912.86</v>
      </c>
    </row>
    <row r="9" spans="2:11" x14ac:dyDescent="0.25">
      <c r="B9" s="178" t="s">
        <v>248</v>
      </c>
      <c r="C9" s="178" t="s">
        <v>188</v>
      </c>
      <c r="D9" s="178" t="s">
        <v>249</v>
      </c>
      <c r="E9" s="178" t="s">
        <v>250</v>
      </c>
      <c r="F9" s="178" t="s">
        <v>224</v>
      </c>
      <c r="G9" s="178" t="s">
        <v>13</v>
      </c>
      <c r="H9" s="178" t="s">
        <v>153</v>
      </c>
      <c r="I9" s="179"/>
      <c r="J9" s="179"/>
      <c r="K9" s="179">
        <v>6000</v>
      </c>
    </row>
    <row r="10" spans="2:11" x14ac:dyDescent="0.25">
      <c r="B10" s="178" t="s">
        <v>248</v>
      </c>
      <c r="C10" s="178" t="s">
        <v>188</v>
      </c>
      <c r="D10" s="178" t="s">
        <v>249</v>
      </c>
      <c r="E10" s="178" t="s">
        <v>250</v>
      </c>
      <c r="F10" s="178" t="s">
        <v>224</v>
      </c>
      <c r="G10" s="178" t="s">
        <v>43</v>
      </c>
      <c r="H10" s="178" t="s">
        <v>44</v>
      </c>
      <c r="I10" s="179"/>
      <c r="J10" s="179"/>
      <c r="K10" s="179">
        <v>6000</v>
      </c>
    </row>
    <row r="11" spans="2:11" x14ac:dyDescent="0.25">
      <c r="B11" s="180" t="s">
        <v>261</v>
      </c>
      <c r="C11" s="180" t="s">
        <v>262</v>
      </c>
      <c r="D11" s="180" t="s">
        <v>263</v>
      </c>
      <c r="E11" s="180" t="s">
        <v>189</v>
      </c>
      <c r="F11" s="180" t="s">
        <v>224</v>
      </c>
      <c r="G11" s="180" t="s">
        <v>13</v>
      </c>
      <c r="H11" s="180" t="s">
        <v>153</v>
      </c>
      <c r="I11" s="181"/>
      <c r="J11" s="181"/>
      <c r="K11" s="181">
        <v>34391.25</v>
      </c>
    </row>
    <row r="12" spans="2:11" x14ac:dyDescent="0.25">
      <c r="B12" s="180" t="s">
        <v>261</v>
      </c>
      <c r="C12" s="180" t="s">
        <v>262</v>
      </c>
      <c r="D12" s="180" t="s">
        <v>263</v>
      </c>
      <c r="E12" s="180" t="s">
        <v>189</v>
      </c>
      <c r="F12" s="180" t="s">
        <v>224</v>
      </c>
      <c r="G12" s="180" t="s">
        <v>43</v>
      </c>
      <c r="H12" s="180" t="s">
        <v>44</v>
      </c>
      <c r="I12" s="181"/>
      <c r="J12" s="181"/>
      <c r="K12" s="181">
        <v>34391.25</v>
      </c>
    </row>
    <row r="13" spans="2:11" x14ac:dyDescent="0.25">
      <c r="B13" s="178" t="s">
        <v>261</v>
      </c>
      <c r="C13" s="178" t="s">
        <v>262</v>
      </c>
      <c r="D13" s="178" t="s">
        <v>264</v>
      </c>
      <c r="E13" s="178" t="s">
        <v>265</v>
      </c>
      <c r="F13" s="178" t="s">
        <v>224</v>
      </c>
      <c r="G13" s="178" t="s">
        <v>13</v>
      </c>
      <c r="H13" s="178" t="s">
        <v>153</v>
      </c>
      <c r="I13" s="179"/>
      <c r="J13" s="179"/>
      <c r="K13" s="179">
        <v>44000</v>
      </c>
    </row>
    <row r="14" spans="2:11" x14ac:dyDescent="0.25">
      <c r="B14" s="178" t="s">
        <v>261</v>
      </c>
      <c r="C14" s="178" t="s">
        <v>262</v>
      </c>
      <c r="D14" s="178" t="s">
        <v>264</v>
      </c>
      <c r="E14" s="178" t="s">
        <v>265</v>
      </c>
      <c r="F14" s="178" t="s">
        <v>224</v>
      </c>
      <c r="G14" s="178" t="s">
        <v>43</v>
      </c>
      <c r="H14" s="178" t="s">
        <v>44</v>
      </c>
      <c r="I14" s="179"/>
      <c r="J14" s="179"/>
      <c r="K14" s="179">
        <v>44000</v>
      </c>
    </row>
    <row r="15" spans="2:11" x14ac:dyDescent="0.25">
      <c r="B15" s="180" t="s">
        <v>261</v>
      </c>
      <c r="C15" s="180" t="s">
        <v>262</v>
      </c>
      <c r="D15" s="180" t="s">
        <v>270</v>
      </c>
      <c r="E15" s="180" t="s">
        <v>190</v>
      </c>
      <c r="F15" s="180" t="s">
        <v>75</v>
      </c>
      <c r="G15" s="180" t="s">
        <v>12</v>
      </c>
      <c r="H15" s="180" t="s">
        <v>74</v>
      </c>
      <c r="I15" s="181"/>
      <c r="J15" s="181"/>
      <c r="K15" s="181">
        <v>3620.03</v>
      </c>
    </row>
    <row r="16" spans="2:11" x14ac:dyDescent="0.25">
      <c r="B16" s="180" t="s">
        <v>261</v>
      </c>
      <c r="C16" s="180" t="s">
        <v>262</v>
      </c>
      <c r="D16" s="180" t="s">
        <v>270</v>
      </c>
      <c r="E16" s="180" t="s">
        <v>190</v>
      </c>
      <c r="F16" s="180" t="s">
        <v>75</v>
      </c>
      <c r="G16" s="180" t="s">
        <v>13</v>
      </c>
      <c r="H16" s="180" t="s">
        <v>153</v>
      </c>
      <c r="I16" s="181"/>
      <c r="J16" s="181"/>
      <c r="K16" s="181">
        <v>2062.5</v>
      </c>
    </row>
    <row r="17" spans="2:11" x14ac:dyDescent="0.25">
      <c r="B17" s="180" t="s">
        <v>261</v>
      </c>
      <c r="C17" s="180" t="s">
        <v>262</v>
      </c>
      <c r="D17" s="180" t="s">
        <v>270</v>
      </c>
      <c r="E17" s="180" t="s">
        <v>190</v>
      </c>
      <c r="F17" s="180" t="s">
        <v>75</v>
      </c>
      <c r="G17" s="180" t="s">
        <v>43</v>
      </c>
      <c r="H17" s="180" t="s">
        <v>44</v>
      </c>
      <c r="I17" s="181"/>
      <c r="J17" s="181"/>
      <c r="K17" s="181">
        <v>6659</v>
      </c>
    </row>
    <row r="18" spans="2:11" x14ac:dyDescent="0.25">
      <c r="B18" s="178" t="s">
        <v>222</v>
      </c>
      <c r="C18" s="178" t="s">
        <v>186</v>
      </c>
      <c r="D18" s="178" t="s">
        <v>223</v>
      </c>
      <c r="E18" s="178" t="s">
        <v>187</v>
      </c>
      <c r="F18" s="178" t="s">
        <v>272</v>
      </c>
      <c r="G18" s="178" t="s">
        <v>12</v>
      </c>
      <c r="H18" s="178" t="s">
        <v>74</v>
      </c>
      <c r="I18" s="179"/>
      <c r="J18" s="179"/>
      <c r="K18" s="179">
        <v>912.24</v>
      </c>
    </row>
    <row r="19" spans="2:11" x14ac:dyDescent="0.25">
      <c r="B19" s="178" t="s">
        <v>222</v>
      </c>
      <c r="C19" s="178" t="s">
        <v>186</v>
      </c>
      <c r="D19" s="178" t="s">
        <v>223</v>
      </c>
      <c r="E19" s="178" t="s">
        <v>187</v>
      </c>
      <c r="F19" s="178" t="s">
        <v>272</v>
      </c>
      <c r="G19" s="178" t="s">
        <v>43</v>
      </c>
      <c r="H19" s="178" t="s">
        <v>44</v>
      </c>
      <c r="I19" s="179"/>
      <c r="J19" s="179"/>
      <c r="K19" s="179">
        <v>873.97</v>
      </c>
    </row>
    <row r="20" spans="2:11" x14ac:dyDescent="0.25">
      <c r="B20" s="180" t="s">
        <v>261</v>
      </c>
      <c r="C20" s="180" t="s">
        <v>262</v>
      </c>
      <c r="D20" s="180" t="s">
        <v>270</v>
      </c>
      <c r="E20" s="180" t="s">
        <v>190</v>
      </c>
      <c r="F20" s="180" t="s">
        <v>273</v>
      </c>
      <c r="G20" s="180" t="s">
        <v>12</v>
      </c>
      <c r="H20" s="180" t="s">
        <v>74</v>
      </c>
      <c r="I20" s="181"/>
      <c r="J20" s="181"/>
      <c r="K20" s="181">
        <v>9724.7999999999993</v>
      </c>
    </row>
    <row r="21" spans="2:11" x14ac:dyDescent="0.25">
      <c r="B21" s="178" t="s">
        <v>274</v>
      </c>
      <c r="C21" s="178" t="s">
        <v>274</v>
      </c>
      <c r="D21" s="178" t="s">
        <v>275</v>
      </c>
      <c r="E21" s="178" t="s">
        <v>192</v>
      </c>
      <c r="F21" s="178" t="s">
        <v>276</v>
      </c>
      <c r="G21" s="178" t="s">
        <v>12</v>
      </c>
      <c r="H21" s="178" t="s">
        <v>74</v>
      </c>
      <c r="I21" s="179"/>
      <c r="J21" s="179"/>
      <c r="K21" s="179">
        <v>103874.15</v>
      </c>
    </row>
    <row r="22" spans="2:11" x14ac:dyDescent="0.25">
      <c r="B22" s="178" t="s">
        <v>274</v>
      </c>
      <c r="C22" s="178" t="s">
        <v>274</v>
      </c>
      <c r="D22" s="178" t="s">
        <v>275</v>
      </c>
      <c r="E22" s="178" t="s">
        <v>192</v>
      </c>
      <c r="F22" s="178" t="s">
        <v>276</v>
      </c>
      <c r="G22" s="178" t="s">
        <v>43</v>
      </c>
      <c r="H22" s="178" t="s">
        <v>44</v>
      </c>
      <c r="I22" s="179"/>
      <c r="J22" s="179"/>
      <c r="K22" s="179">
        <v>96746.62</v>
      </c>
    </row>
    <row r="23" spans="2:11" x14ac:dyDescent="0.25">
      <c r="B23" s="180" t="s">
        <v>261</v>
      </c>
      <c r="C23" s="180" t="s">
        <v>262</v>
      </c>
      <c r="D23" s="180" t="s">
        <v>270</v>
      </c>
      <c r="E23" s="180" t="s">
        <v>190</v>
      </c>
      <c r="F23" s="180" t="s">
        <v>277</v>
      </c>
      <c r="G23" s="180" t="s">
        <v>12</v>
      </c>
      <c r="H23" s="180" t="s">
        <v>74</v>
      </c>
      <c r="I23" s="181"/>
      <c r="J23" s="181"/>
      <c r="K23" s="181">
        <v>114915.47</v>
      </c>
    </row>
    <row r="24" spans="2:11" x14ac:dyDescent="0.25">
      <c r="B24" s="180" t="s">
        <v>261</v>
      </c>
      <c r="C24" s="180" t="s">
        <v>262</v>
      </c>
      <c r="D24" s="180" t="s">
        <v>270</v>
      </c>
      <c r="E24" s="180" t="s">
        <v>190</v>
      </c>
      <c r="F24" s="180" t="s">
        <v>277</v>
      </c>
      <c r="G24" s="180" t="s">
        <v>13</v>
      </c>
      <c r="H24" s="180" t="s">
        <v>153</v>
      </c>
      <c r="I24" s="181"/>
      <c r="J24" s="181"/>
      <c r="K24" s="181">
        <v>36425.629999999997</v>
      </c>
    </row>
    <row r="25" spans="2:11" x14ac:dyDescent="0.25">
      <c r="B25" s="180" t="s">
        <v>261</v>
      </c>
      <c r="C25" s="180" t="s">
        <v>262</v>
      </c>
      <c r="D25" s="180" t="s">
        <v>270</v>
      </c>
      <c r="E25" s="180" t="s">
        <v>190</v>
      </c>
      <c r="F25" s="180" t="s">
        <v>277</v>
      </c>
      <c r="G25" s="180" t="s">
        <v>43</v>
      </c>
      <c r="H25" s="180" t="s">
        <v>44</v>
      </c>
      <c r="I25" s="181"/>
      <c r="J25" s="181"/>
      <c r="K25" s="181">
        <v>138002.84</v>
      </c>
    </row>
  </sheetData>
  <mergeCells count="3">
    <mergeCell ref="B3:H3"/>
    <mergeCell ref="B4:H4"/>
    <mergeCell ref="B5:G5"/>
  </mergeCells>
  <pageMargins left="0.7" right="0.7" top="0.75" bottom="0.75" header="0.3" footer="0.3"/>
  <ignoredErrors>
    <ignoredError sqref="F7:G2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9</vt:i4>
      </vt:variant>
      <vt:variant>
        <vt:lpstr>Imenovani rasponi</vt:lpstr>
      </vt:variant>
      <vt:variant>
        <vt:i4>7</vt:i4>
      </vt:variant>
    </vt:vector>
  </HeadingPairs>
  <TitlesOfParts>
    <vt:vector size="16" baseType="lpstr">
      <vt:lpstr>Šifre</vt:lpstr>
      <vt:lpstr>Sazetak</vt:lpstr>
      <vt:lpstr>1. PR-RAS Ekon Klasif</vt:lpstr>
      <vt:lpstr>2. PR-RAS prema izvorima</vt:lpstr>
      <vt:lpstr>3. RASHODI prema funkc klasif</vt:lpstr>
      <vt:lpstr>4. Račun financ. prem ek klas</vt:lpstr>
      <vt:lpstr>5. RAČUN FIN. - Izvori fin</vt:lpstr>
      <vt:lpstr>6. OPĆI DIO</vt:lpstr>
      <vt:lpstr>List1</vt:lpstr>
      <vt:lpstr>'1. PR-RAS Ekon Klasif'!Podrucje_ispisa</vt:lpstr>
      <vt:lpstr>'2. PR-RAS prema izvorima'!Podrucje_ispisa</vt:lpstr>
      <vt:lpstr>'3. RASHODI prema funkc klasif'!Podrucje_ispisa</vt:lpstr>
      <vt:lpstr>'4. Račun financ. prem ek klas'!Podrucje_ispisa</vt:lpstr>
      <vt:lpstr>'5. RAČUN FIN. - Izvori fin'!Podrucje_ispisa</vt:lpstr>
      <vt:lpstr>'6. OPĆI DIO'!Podrucje_ispisa</vt:lpstr>
      <vt:lpstr>Sazetak!Podrucje_ispisa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Maja Letilović</dc:creator>
  <cp:lastModifiedBy>Maja Letilović</cp:lastModifiedBy>
  <cp:lastPrinted>2026-03-17T13:50:53Z</cp:lastPrinted>
  <dcterms:created xsi:type="dcterms:W3CDTF">2026-03-17T13:18:50Z</dcterms:created>
  <dcterms:modified xsi:type="dcterms:W3CDTF">2026-03-30T12:47:56Z</dcterms:modified>
</cp:coreProperties>
</file>