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letilovic\Desktop\Izvjestaj o izvrsenju 06-2026\"/>
    </mc:Choice>
  </mc:AlternateContent>
  <bookViews>
    <workbookView xWindow="0" yWindow="0" windowWidth="23970" windowHeight="9570" activeTab="1"/>
  </bookViews>
  <sheets>
    <sheet name="I. OPĆI DIO" sheetId="1" r:id="rId1"/>
    <sheet name="I. Financiranje prema ek klasif" sheetId="2" r:id="rId2"/>
    <sheet name="Prih i rash prema izvorima fin." sheetId="3" r:id="rId3"/>
    <sheet name="Rashodi prema funkcij klasif" sheetId="4" r:id="rId4"/>
    <sheet name="Račun financ prema ekon klasif" sheetId="5" r:id="rId5"/>
    <sheet name="Račun financ prema izvorima" sheetId="6" r:id="rId6"/>
    <sheet name="Posebni dio" sheetId="7" r:id="rId7"/>
    <sheet name="List1" sheetId="8" r:id="rId8"/>
  </sheets>
  <externalReferences>
    <externalReference r:id="rId9"/>
  </externalReferences>
  <definedNames>
    <definedName name="_xlnm._FilterDatabase" localSheetId="6" hidden="1">'Posebni dio'!$A$9:$K$97</definedName>
    <definedName name="_xlnm.Print_Area" localSheetId="6">'Posebni dio'!$A$1:$K$97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" l="1"/>
  <c r="K63" i="7" l="1"/>
  <c r="K62" i="7"/>
  <c r="K61" i="7"/>
  <c r="J77" i="7" l="1"/>
  <c r="I7" i="8" s="1"/>
  <c r="I77" i="7"/>
  <c r="H7" i="8" s="1"/>
  <c r="H77" i="7"/>
  <c r="G7" i="8" s="1"/>
  <c r="E6" i="8"/>
  <c r="G6" i="8"/>
  <c r="H6" i="8"/>
  <c r="I6" i="8"/>
  <c r="H5" i="8"/>
  <c r="I5" i="8"/>
  <c r="G5" i="8"/>
  <c r="E7" i="8"/>
  <c r="E5" i="8"/>
  <c r="G8" i="8" l="1"/>
  <c r="J6" i="8"/>
  <c r="I8" i="8"/>
  <c r="J7" i="8"/>
  <c r="H8" i="8"/>
  <c r="J5" i="8"/>
  <c r="J8" i="8" l="1"/>
  <c r="K11" i="7" l="1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10" i="7"/>
  <c r="D17" i="3" l="1"/>
  <c r="E17" i="3"/>
  <c r="B17" i="3"/>
  <c r="E5" i="3"/>
  <c r="F5" i="3" s="1"/>
  <c r="D5" i="3"/>
  <c r="C5" i="3"/>
  <c r="B5" i="3"/>
</calcChain>
</file>

<file path=xl/sharedStrings.xml><?xml version="1.0" encoding="utf-8"?>
<sst xmlns="http://schemas.openxmlformats.org/spreadsheetml/2006/main" count="953" uniqueCount="231">
  <si>
    <t>IZVRŠENJE FINANCIJSKOG PLANA PRORAČUNSKOG KORISNIKA DRŽAVNOG PRORAČUNA_x000D_
ZA PRVO POLUGODIŠTE 2026. GODINE</t>
  </si>
  <si>
    <t>I. OPĆI DIO</t>
  </si>
  <si>
    <t>SAŽETAK  RAČUNA PRIHODA I RASHODA I RAČUNA FINANCIRANJA</t>
  </si>
  <si>
    <t>SAŽETAK RAČUNA PRIHODA I RASHODA</t>
  </si>
  <si>
    <t>BROJČANA OZNAKA I NAZIV</t>
  </si>
  <si>
    <t xml:space="preserve">OSTVARENJE/IZVRŠENJE_x000D_
1.-6.2025. </t>
  </si>
  <si>
    <t>IZVORNI PLAN ILI_x000D_
REBALANS 2026.*</t>
  </si>
  <si>
    <t xml:space="preserve">TEKUĆI PLAN 2026.* </t>
  </si>
  <si>
    <t xml:space="preserve">OSTVARENJE/IZVRŠENJE_x000D_
1.-6.2026. 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</si>
  <si>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</si>
  <si>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</si>
  <si>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</si>
  <si>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</si>
  <si>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</si>
  <si>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</si>
  <si>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</si>
  <si>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</si>
  <si>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</si>
  <si>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</si>
  <si>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</si>
  <si>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</si>
  <si>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</si>
  <si>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</si>
  <si>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</si>
  <si>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</si>
  <si>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</si>
  <si>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</si>
  <si>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</si>
  <si>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</si>
  <si>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</si>
  <si>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</si>
  <si>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</si>
  <si>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>VIŠAK/MANJAK + NETO FINANCIRANJE</t>
  </si>
  <si>
    <t>Napomena : Iznosi u stupcima "OSTVARENJE/IZVRŠENJE 1.-6.2025." i "OSTVARENJE/IZVRŠENJE 1.-6. 2026." iskazuju se na dvije decimale..</t>
  </si>
  <si>
    <t>* Opći i posebni dio polugodišnjeg izvještaja o izvršenju proračuna sadrži samo izvorni plan ako od donošenja proračuna nije bilo izmjena i dopuna niti izvršenih preraspodjela odnosno izvorni plan i tekući plan</t>
  </si>
  <si>
    <t>ako je od donošenja proračuna bilo naknadno izvršenih preraspodjela.</t>
  </si>
  <si>
    <t xml:space="preserve">Opći i posebni dio polugodišnjeg izvještaja o izvršenju proračuna sadrži rebalans ako je od donošenja proračuna bilo izmjena i dopuna, odnosno rebalans i tekući plan ako je od izmjena i dopuna proračuna bilo </t>
  </si>
  <si>
    <t xml:space="preserve">naknadno izvršenih preraspodjela. </t>
  </si>
  <si>
    <t xml:space="preserve"> RAČUN FINANCIRANJA </t>
  </si>
  <si>
    <t xml:space="preserve">IZVJEŠTAJ RAČUNA FINANCIRANJA PREMA EKONOMSKOJ KLASIFIKACIJI </t>
  </si>
  <si>
    <t xml:space="preserve">OSTVARENJE/ IZVRŠENJE_x000D_
1.-6.2025. </t>
  </si>
  <si>
    <t>UKUPNO PRIHODI</t>
  </si>
  <si>
    <t>6</t>
  </si>
  <si>
    <t>PRIHODI POSLOVANJA</t>
  </si>
  <si>
    <t>63</t>
  </si>
  <si>
    <t>Potpore</t>
  </si>
  <si>
    <t>634</t>
  </si>
  <si>
    <t>Ostale potpore unutar opće države</t>
  </si>
  <si>
    <t>6341</t>
  </si>
  <si>
    <t>Ostale tekuće potpore unutar opće države</t>
  </si>
  <si>
    <t>65</t>
  </si>
  <si>
    <t>Prihodi od administrativnih pristojbi i po posebnim propisima</t>
  </si>
  <si>
    <t>652</t>
  </si>
  <si>
    <t>Prihodi po posebnim propisima</t>
  </si>
  <si>
    <t>6526</t>
  </si>
  <si>
    <t>Ostali nespomenuti prihodi</t>
  </si>
  <si>
    <t>66</t>
  </si>
  <si>
    <t>Ostali prihodi</t>
  </si>
  <si>
    <t>661</t>
  </si>
  <si>
    <t>Prihodi koje proračuni i proračunski korisnici ostvare obavljanjem poslova na tržištu (vlastiti prihodi)</t>
  </si>
  <si>
    <t>6614</t>
  </si>
  <si>
    <t>Prihodi od prodaje roba i usluga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</si>
  <si>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</si>
  <si>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</si>
  <si>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</si>
  <si>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</si>
  <si>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67</t>
  </si>
  <si>
    <t>Prihodi iz proračuna</t>
  </si>
  <si>
    <t>671</t>
  </si>
  <si>
    <t>Prihodi iz proračuna za financ.redovne djelat.</t>
  </si>
  <si>
    <t>6711</t>
  </si>
  <si>
    <t>Prihodi za financiranje rashoda poslovanja</t>
  </si>
  <si>
    <t>UKUPNO RASHODI</t>
  </si>
  <si>
    <t>RASHODI POSLOVANJA</t>
  </si>
  <si>
    <t>31</t>
  </si>
  <si>
    <t>Rashodi za zaposlene</t>
  </si>
  <si>
    <t>311</t>
  </si>
  <si>
    <t>Plaće</t>
  </si>
  <si>
    <t>3111</t>
  </si>
  <si>
    <t>Plaće za reovan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</si>
  <si>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</si>
  <si>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</si>
  <si>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</si>
  <si>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</si>
  <si>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</si>
  <si>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</si>
  <si>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</si>
  <si>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</si>
  <si>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</si>
  <si>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</si>
  <si>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</si>
  <si>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</si>
  <si>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</si>
  <si>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</si>
  <si>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</si>
  <si>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</si>
  <si>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</si>
  <si>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</si>
  <si>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</si>
  <si>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</si>
  <si>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</si>
  <si>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</si>
  <si>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</si>
  <si>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</si>
  <si>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</si>
  <si>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</si>
  <si>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</si>
  <si>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</si>
  <si>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</si>
  <si>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</si>
  <si>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</si>
  <si>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</si>
  <si>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 i radna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</si>
  <si>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</si>
  <si>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</si>
  <si>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</si>
  <si>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</si>
  <si>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</si>
  <si>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</si>
  <si>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</si>
  <si>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</si>
  <si>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</si>
  <si>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</si>
  <si>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</si>
  <si>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</si>
  <si>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</si>
  <si>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</si>
  <si>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</si>
  <si>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</si>
  <si>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</si>
  <si>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</si>
  <si>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</si>
  <si>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</si>
  <si>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</si>
  <si>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</si>
  <si>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</si>
  <si>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</si>
  <si>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</si>
  <si>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</si>
  <si>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</si>
  <si>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</si>
  <si>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</si>
  <si>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</si>
  <si>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</si>
  <si>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</si>
  <si>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</si>
  <si>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</si>
  <si>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</si>
  <si>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</si>
  <si>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</si>
  <si>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</si>
  <si>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</si>
  <si>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</si>
  <si>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</si>
  <si>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</si>
  <si>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</si>
  <si>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</si>
  <si>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</si>
  <si>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</si>
  <si>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</si>
  <si>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</si>
  <si>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4227</t>
  </si>
  <si>
    <t>Uređaji, strojevi i oprema za ostale namjene</t>
  </si>
  <si>
    <t>423</t>
  </si>
  <si>
    <t>Prijevozna sredstva</t>
  </si>
  <si>
    <t>4231</t>
  </si>
  <si>
    <t>Prijevozna sredstva u cestovnom prometu</t>
  </si>
  <si>
    <t>IZVJEŠTAJ O PRIHODIMA I RASHODIMA PREMA IZVORIMA FINANCIRANJA</t>
  </si>
  <si>
    <t>1 Opći prihodi i primici</t>
  </si>
  <si>
    <t xml:space="preserve">   11 Proračunski prihodi</t>
  </si>
  <si>
    <t>3 Vlastiti prihodi</t>
  </si>
  <si>
    <t xml:space="preserve">   31 Vlastiti prihod</t>
  </si>
  <si>
    <t>4 Prihodi za posebne namjene</t>
  </si>
  <si>
    <t xml:space="preserve">   43 Ostali prihodi za posebne namjene</t>
  </si>
  <si>
    <t>5 Pomoći</t>
  </si>
  <si>
    <t xml:space="preserve">   52 Ostale pomoći (rač 63414 HZMO HZZ HZZO)</t>
  </si>
  <si>
    <t>6 Donacije</t>
  </si>
  <si>
    <t xml:space="preserve">   61 Donacije</t>
  </si>
  <si>
    <t>IZVJEŠTAJ O RASHODIMA PREMA FUNKCIJSKOJ KLASIFIKACIJI</t>
  </si>
  <si>
    <t xml:space="preserve">   1040 Skrb za djecu bez odgovarajuće rodit.skr</t>
  </si>
  <si>
    <t>IZVJEŠTAJ RAČUNA FINANCIRANJA PREMA EKONOMSKOJ KLASIFIKACIJI</t>
  </si>
  <si>
    <t>IZVJEŠTAJ RAČUNA FINANCIRANJA PREMA IZVORIMA FINANCIRANJA</t>
  </si>
  <si>
    <t>UKUPNO PRIMICI</t>
  </si>
  <si>
    <t>UKUPNO IZDACI</t>
  </si>
  <si>
    <t>Šifra programa</t>
  </si>
  <si>
    <t>Naziv programa</t>
  </si>
  <si>
    <t>Šifra aktivnosti</t>
  </si>
  <si>
    <t>Naziv aktivnosti</t>
  </si>
  <si>
    <t>Izvor financiranja</t>
  </si>
  <si>
    <t>Račun</t>
  </si>
  <si>
    <t>4002</t>
  </si>
  <si>
    <t>Skrb za socijalno osjetljive skupine</t>
  </si>
  <si>
    <t>A  734192</t>
  </si>
  <si>
    <t>Skrb za djecu bez odgovarajuće roditeljske skrbi</t>
  </si>
  <si>
    <t>11</t>
  </si>
  <si>
    <t>3295</t>
  </si>
  <si>
    <t>Pristojbe i naknade</t>
  </si>
  <si>
    <t>4003</t>
  </si>
  <si>
    <t>Podizanje kvalitete i dostupnosti socijalne skrbi</t>
  </si>
  <si>
    <t>K  618350</t>
  </si>
  <si>
    <t>Poboljšanje infrastrukture u sustavu socijalne skrbi</t>
  </si>
  <si>
    <t>45</t>
  </si>
  <si>
    <t>Rashodi za dodatna ulaganja na nefinancijskoj imovini</t>
  </si>
  <si>
    <t>451</t>
  </si>
  <si>
    <t>Dodatna ulaganja na građevinskim objektima</t>
  </si>
  <si>
    <t>4511</t>
  </si>
  <si>
    <t>00213</t>
  </si>
  <si>
    <t>Novi program</t>
  </si>
  <si>
    <t>A  795010</t>
  </si>
  <si>
    <t>Skrb za djecu bez rod.skrbi-ostali izv</t>
  </si>
  <si>
    <t>43</t>
  </si>
  <si>
    <t>61</t>
  </si>
  <si>
    <t>II. POSEBNI DIO</t>
  </si>
  <si>
    <t>IZVJEŠTAJ PO PROGRAMSKOJ KLASIFIKACIJI</t>
  </si>
  <si>
    <t>5=4/2*100</t>
  </si>
  <si>
    <t>BROJČANA OZNAKA PRORAČUNSKOG KORISNIKA: 213</t>
  </si>
  <si>
    <t>Centar za pružanje usluga u zajednici Maestral</t>
  </si>
  <si>
    <t>Opis</t>
  </si>
  <si>
    <t>IZVORNI PLAN ILI REBALANS 2025.*</t>
  </si>
  <si>
    <t>TEKUĆI PLAN 2026.*</t>
  </si>
  <si>
    <t xml:space="preserve"> IZVRŠENJE 
1.-06.2026. </t>
  </si>
  <si>
    <t>00212</t>
  </si>
  <si>
    <t>PROGRAM</t>
  </si>
  <si>
    <t>AKTIVNOST</t>
  </si>
  <si>
    <t>IZVORNI PLAN ILI REBALANS 2024.*</t>
  </si>
  <si>
    <t>TEKUĆI PLAN 2024.*</t>
  </si>
  <si>
    <t xml:space="preserve"> IZVRŠENJE 
1.-12.2024. </t>
  </si>
  <si>
    <t>Šifra</t>
  </si>
  <si>
    <t>Naziv</t>
  </si>
  <si>
    <t>UKUPNO</t>
  </si>
  <si>
    <t>00214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</si>
</sst>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1" fillId="0" borderId="1" xfId="0" quotePrefix="1" applyFont="1" applyBorder="1" applyAlignment="1"/>
    <xf numFmtId="4" fontId="1" fillId="0" borderId="1" xfId="0" applyNumberFormat="1" applyFont="1" applyBorder="1" applyAlignment="1"/>
    <xf numFmtId="0" fontId="3" fillId="0" borderId="1" xfId="0" applyFont="1" applyBorder="1" applyAlignment="1"/>
    <xf numFmtId="0" fontId="3" fillId="0" borderId="1" xfId="0" quotePrefix="1" applyFont="1" applyBorder="1" applyAlignment="1"/>
    <xf numFmtId="4" fontId="3" fillId="0" borderId="1" xfId="0" applyNumberFormat="1" applyFont="1" applyBorder="1" applyAlignment="1"/>
    <xf numFmtId="4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9" fontId="3" fillId="2" borderId="0" xfId="1" applyFont="1" applyFill="1" applyBorder="1" applyAlignment="1" applyProtection="1">
      <alignment horizontal="center" vertical="center" wrapText="1"/>
    </xf>
    <xf numFmtId="9" fontId="8" fillId="3" borderId="1" xfId="1" applyFont="1" applyFill="1" applyBorder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9" fontId="9" fillId="3" borderId="1" xfId="1" applyFont="1" applyFill="1" applyBorder="1" applyAlignment="1" applyProtection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3" fontId="10" fillId="3" borderId="1" xfId="0" applyNumberFormat="1" applyFont="1" applyFill="1" applyBorder="1" applyAlignment="1">
      <alignment horizontal="right"/>
    </xf>
    <xf numFmtId="9" fontId="10" fillId="3" borderId="1" xfId="1" applyFont="1" applyFill="1" applyBorder="1" applyAlignment="1">
      <alignment horizontal="center"/>
    </xf>
    <xf numFmtId="0" fontId="11" fillId="3" borderId="1" xfId="0" applyFont="1" applyFill="1" applyBorder="1" applyAlignment="1">
      <alignment horizontal="left" wrapText="1"/>
    </xf>
    <xf numFmtId="3" fontId="10" fillId="3" borderId="1" xfId="0" applyNumberFormat="1" applyFont="1" applyFill="1" applyBorder="1" applyAlignment="1">
      <alignment horizontal="left" wrapText="1"/>
    </xf>
    <xf numFmtId="4" fontId="10" fillId="3" borderId="1" xfId="0" applyNumberFormat="1" applyFont="1" applyFill="1" applyBorder="1" applyAlignment="1">
      <alignment horizontal="left" wrapText="1"/>
    </xf>
    <xf numFmtId="9" fontId="10" fillId="3" borderId="1" xfId="1" applyFont="1" applyFill="1" applyBorder="1" applyAlignment="1">
      <alignment horizont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quotePrefix="1" applyFont="1" applyFill="1" applyBorder="1"/>
    <xf numFmtId="0" fontId="3" fillId="2" borderId="1" xfId="0" quotePrefix="1" applyFont="1" applyFill="1" applyBorder="1"/>
    <xf numFmtId="4" fontId="10" fillId="2" borderId="1" xfId="0" applyNumberFormat="1" applyFont="1" applyFill="1" applyBorder="1"/>
    <xf numFmtId="9" fontId="3" fillId="2" borderId="1" xfId="1" applyFont="1" applyFill="1" applyBorder="1" applyAlignment="1">
      <alignment horizontal="center"/>
    </xf>
    <xf numFmtId="4" fontId="10" fillId="4" borderId="1" xfId="0" applyNumberFormat="1" applyFont="1" applyFill="1" applyBorder="1"/>
    <xf numFmtId="9" fontId="3" fillId="4" borderId="1" xfId="1" applyFont="1" applyFill="1" applyBorder="1" applyAlignment="1">
      <alignment horizontal="center"/>
    </xf>
    <xf numFmtId="4" fontId="3" fillId="5" borderId="1" xfId="0" applyNumberFormat="1" applyFont="1" applyFill="1" applyBorder="1"/>
    <xf numFmtId="4" fontId="10" fillId="5" borderId="1" xfId="0" applyNumberFormat="1" applyFont="1" applyFill="1" applyBorder="1"/>
    <xf numFmtId="9" fontId="3" fillId="5" borderId="1" xfId="1" applyFont="1" applyFill="1" applyBorder="1" applyAlignment="1">
      <alignment horizontal="center"/>
    </xf>
    <xf numFmtId="4" fontId="1" fillId="6" borderId="1" xfId="0" applyNumberFormat="1" applyFont="1" applyFill="1" applyBorder="1"/>
    <xf numFmtId="4" fontId="8" fillId="6" borderId="1" xfId="0" applyNumberFormat="1" applyFont="1" applyFill="1" applyBorder="1"/>
    <xf numFmtId="9" fontId="1" fillId="6" borderId="1" xfId="1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0" borderId="1" xfId="0" quotePrefix="1" applyFont="1" applyBorder="1" applyAlignment="1">
      <alignment wrapText="1"/>
    </xf>
    <xf numFmtId="4" fontId="1" fillId="6" borderId="1" xfId="0" applyNumberFormat="1" applyFont="1" applyFill="1" applyBorder="1" applyAlignment="1">
      <alignment horizontal="center" wrapText="1"/>
    </xf>
    <xf numFmtId="4" fontId="1" fillId="6" borderId="1" xfId="0" applyNumberFormat="1" applyFont="1" applyFill="1" applyBorder="1" applyAlignment="1">
      <alignment wrapText="1"/>
    </xf>
    <xf numFmtId="4" fontId="1" fillId="6" borderId="1" xfId="0" applyNumberFormat="1" applyFont="1" applyFill="1" applyBorder="1" applyAlignment="1">
      <alignment horizontal="left" wrapText="1"/>
    </xf>
    <xf numFmtId="3" fontId="1" fillId="6" borderId="1" xfId="0" applyNumberFormat="1" applyFont="1" applyFill="1" applyBorder="1" applyAlignment="1">
      <alignment horizontal="center" wrapText="1"/>
    </xf>
    <xf numFmtId="0" fontId="3" fillId="2" borderId="1" xfId="0" quotePrefix="1" applyFont="1" applyFill="1" applyBorder="1" applyAlignment="1">
      <alignment horizontal="center" wrapText="1"/>
    </xf>
    <xf numFmtId="0" fontId="3" fillId="2" borderId="1" xfId="0" quotePrefix="1" applyFont="1" applyFill="1" applyBorder="1" applyAlignment="1">
      <alignment horizontal="left" wrapText="1"/>
    </xf>
    <xf numFmtId="0" fontId="3" fillId="2" borderId="1" xfId="0" quotePrefix="1" applyFont="1" applyFill="1" applyBorder="1" applyAlignment="1">
      <alignment wrapText="1"/>
    </xf>
    <xf numFmtId="4" fontId="10" fillId="2" borderId="1" xfId="0" applyNumberFormat="1" applyFont="1" applyFill="1" applyBorder="1" applyAlignment="1">
      <alignment horizontal="center" wrapText="1"/>
    </xf>
    <xf numFmtId="9" fontId="3" fillId="2" borderId="1" xfId="1" quotePrefix="1" applyFont="1" applyFill="1" applyBorder="1" applyAlignment="1">
      <alignment horizontal="center" wrapText="1"/>
    </xf>
    <xf numFmtId="4" fontId="0" fillId="0" borderId="0" xfId="0" applyNumberFormat="1"/>
    <xf numFmtId="4" fontId="12" fillId="7" borderId="1" xfId="0" applyNumberFormat="1" applyFont="1" applyFill="1" applyBorder="1" applyAlignment="1">
      <alignment horizontal="center" wrapText="1"/>
    </xf>
    <xf numFmtId="9" fontId="12" fillId="7" borderId="1" xfId="1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0" quotePrefix="1" applyFont="1" applyAlignment="1"/>
    <xf numFmtId="0" fontId="0" fillId="0" borderId="0" xfId="0" applyAlignment="1"/>
    <xf numFmtId="0" fontId="1" fillId="0" borderId="2" xfId="0" quotePrefix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quotePrefix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2" xfId="0" quotePrefix="1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0" xfId="0" quotePrefix="1" applyFont="1" applyAlignment="1">
      <alignment horizontal="center" vertical="center"/>
    </xf>
    <xf numFmtId="0" fontId="1" fillId="0" borderId="2" xfId="0" quotePrefix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4" fontId="1" fillId="6" borderId="1" xfId="0" applyNumberFormat="1" applyFont="1" applyFill="1" applyBorder="1" applyAlignment="1">
      <alignment horizontal="center" wrapText="1"/>
    </xf>
    <xf numFmtId="0" fontId="12" fillId="7" borderId="1" xfId="0" applyFont="1" applyFill="1" applyBorder="1" applyAlignment="1">
      <alignment horizontal="center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letilovic/Desktop/2025/01%20FINANCIJSKI%20IZVJESTAJI/IZVJESTAJ%20O%20IZVRSENJU%2006-2025/01%20Izvjestaj%20o%20izvrsenju%2006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"/>
      <sheetName val="Pr i rash prema ekon klasif"/>
      <sheetName val="Prih i rash prema izvorima fin."/>
      <sheetName val="Rash prema funkcij klasif"/>
      <sheetName val="Račun financiranja prem ek klas"/>
      <sheetName val="Računi financir prema izv. fina"/>
      <sheetName val="POSEBNI D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>
        <row r="56">
          <cell r="D56" t="str">
            <v>A  734192</v>
          </cell>
        </row>
        <row r="64">
          <cell r="D64" t="str">
            <v>K 618350</v>
          </cell>
        </row>
        <row r="68">
          <cell r="D68" t="str">
            <v>A  795010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abSelected="1" view="pageBreakPreview" topLeftCell="A10" zoomScaleNormal="100" zoomScaleSheetLayoutView="100" workbookViewId="0">
      <selection activeCell="N10" sqref="N10"/>
    </sheetView>
  </sheetViews>
  <sheetFormatPr defaultRowHeight="15" x14ac:dyDescent="0.25"/>
  <cols>
    <col min="1" max="3" width="10.7109375" customWidth="1"/>
    <col min="4" max="4" width="2.42578125" customWidth="1"/>
    <col min="5" max="5" width="4" customWidth="1"/>
    <col min="6" max="9" width="12.28515625" customWidth="1"/>
    <col min="10" max="10" width="11.140625" customWidth="1"/>
    <col min="11" max="11" width="9.5703125" customWidth="1"/>
  </cols>
  <sheetData>
    <row r="1" spans="1:11" x14ac:dyDescent="0.2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A6" s="72" t="s">
        <v>2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62" t="s">
        <v>3</v>
      </c>
      <c r="B8" s="63"/>
      <c r="C8" s="63"/>
      <c r="D8" s="63"/>
      <c r="E8" s="63"/>
      <c r="F8" s="1"/>
      <c r="G8" s="1"/>
      <c r="H8" s="1"/>
      <c r="I8" s="1"/>
      <c r="J8" s="1"/>
      <c r="K8" s="1"/>
    </row>
    <row r="9" spans="1:11" ht="51" x14ac:dyDescent="0.25">
      <c r="A9" s="74" t="s">
        <v>4</v>
      </c>
      <c r="B9" s="75"/>
      <c r="C9" s="75"/>
      <c r="D9" s="75"/>
      <c r="E9" s="76"/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</row>
    <row r="10" spans="1:11" x14ac:dyDescent="0.25">
      <c r="A10" s="67" t="s">
        <v>11</v>
      </c>
      <c r="B10" s="68"/>
      <c r="C10" s="68"/>
      <c r="D10" s="68"/>
      <c r="E10" s="69"/>
      <c r="F10" s="3" t="s">
        <v>12</v>
      </c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</row>
    <row r="11" spans="1:11" x14ac:dyDescent="0.25">
      <c r="A11" s="64" t="s">
        <v>18</v>
      </c>
      <c r="B11" s="65"/>
      <c r="C11" s="65"/>
      <c r="D11" s="65"/>
      <c r="E11" s="66"/>
      <c r="F11" s="4">
        <v>2090544.79</v>
      </c>
      <c r="G11" s="4">
        <v>4111600</v>
      </c>
      <c r="H11" s="4">
        <v>4111600</v>
      </c>
      <c r="I11" s="4">
        <v>2292378.35</v>
      </c>
      <c r="J11" s="4">
        <v>109.65</v>
      </c>
      <c r="K11" s="4">
        <v>55.75</v>
      </c>
    </row>
    <row r="12" spans="1:11" x14ac:dyDescent="0.25">
      <c r="A12" s="64" t="s">
        <v>19</v>
      </c>
      <c r="B12" s="65"/>
      <c r="C12" s="65"/>
      <c r="D12" s="65"/>
      <c r="E12" s="66"/>
      <c r="F12" s="4">
        <v>0</v>
      </c>
      <c r="G12" s="4">
        <v>0</v>
      </c>
      <c r="H12" s="4">
        <v>0</v>
      </c>
      <c r="I12" s="4">
        <v>0</v>
      </c>
      <c r="J12" s="5"/>
      <c r="K12" s="5"/>
    </row>
    <row r="13" spans="1:11" x14ac:dyDescent="0.25">
      <c r="A13" s="64" t="s">
        <v>20</v>
      </c>
      <c r="B13" s="65"/>
      <c r="C13" s="65"/>
      <c r="D13" s="65"/>
      <c r="E13" s="66"/>
      <c r="F13" s="4">
        <v>2090544.79</v>
      </c>
      <c r="G13" s="4">
        <v>4111600</v>
      </c>
      <c r="H13" s="4">
        <v>4111600</v>
      </c>
      <c r="I13" s="4">
        <v>2292378.35</v>
      </c>
      <c r="J13" s="4">
        <v>109.65</v>
      </c>
      <c r="K13" s="4">
        <v>55.75</v>
      </c>
    </row>
    <row r="14" spans="1:11" x14ac:dyDescent="0.25">
      <c r="A14" s="77" t="s">
        <v>21</v>
      </c>
      <c r="B14" s="78"/>
      <c r="C14" s="78"/>
      <c r="D14" s="78"/>
      <c r="E14" s="79"/>
      <c r="F14" s="4">
        <v>2436700.17</v>
      </c>
      <c r="G14" s="4">
        <v>4092100</v>
      </c>
      <c r="H14" s="4">
        <v>4092100</v>
      </c>
      <c r="I14" s="4">
        <v>2270369.91</v>
      </c>
      <c r="J14" s="4">
        <v>93.17</v>
      </c>
      <c r="K14" s="4">
        <v>55.48</v>
      </c>
    </row>
    <row r="15" spans="1:11" x14ac:dyDescent="0.25">
      <c r="A15" s="64" t="s">
        <v>22</v>
      </c>
      <c r="B15" s="65"/>
      <c r="C15" s="65"/>
      <c r="D15" s="65"/>
      <c r="E15" s="66"/>
      <c r="F15" s="4">
        <v>29926.38</v>
      </c>
      <c r="G15" s="4">
        <v>84000</v>
      </c>
      <c r="H15" s="4">
        <v>84000</v>
      </c>
      <c r="I15" s="4">
        <v>14230.2</v>
      </c>
      <c r="J15" s="4">
        <v>47.55</v>
      </c>
      <c r="K15" s="4">
        <v>16.940000000000001</v>
      </c>
    </row>
    <row r="16" spans="1:11" x14ac:dyDescent="0.25">
      <c r="A16" s="64" t="s">
        <v>23</v>
      </c>
      <c r="B16" s="65"/>
      <c r="C16" s="65"/>
      <c r="D16" s="65"/>
      <c r="E16" s="66"/>
      <c r="F16" s="6">
        <v>2466626.5499999998</v>
      </c>
      <c r="G16" s="6">
        <v>4176100</v>
      </c>
      <c r="H16" s="6">
        <v>4176100</v>
      </c>
      <c r="I16" s="6">
        <v>2284600.11</v>
      </c>
      <c r="J16" s="6">
        <v>92.62</v>
      </c>
      <c r="K16" s="6">
        <v>54.71</v>
      </c>
    </row>
    <row r="17" spans="1:11" x14ac:dyDescent="0.25">
      <c r="A17" s="64" t="s">
        <v>24</v>
      </c>
      <c r="B17" s="65"/>
      <c r="C17" s="65"/>
      <c r="D17" s="65"/>
      <c r="E17" s="66"/>
      <c r="F17" s="4">
        <v>-376081.76</v>
      </c>
      <c r="G17" s="4">
        <v>-64500</v>
      </c>
      <c r="H17" s="4">
        <v>-64500</v>
      </c>
      <c r="I17" s="4">
        <v>7778.24</v>
      </c>
      <c r="J17" s="4">
        <v>-2.0699999999999998</v>
      </c>
      <c r="K17" s="4">
        <v>-12.06</v>
      </c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62" t="s">
        <v>25</v>
      </c>
      <c r="B19" s="63"/>
      <c r="C19" s="63"/>
      <c r="D19" s="63"/>
      <c r="E19" s="63"/>
      <c r="F19" s="1"/>
      <c r="G19" s="1"/>
      <c r="H19" s="1"/>
      <c r="I19" s="1"/>
      <c r="J19" s="1"/>
      <c r="K19" s="1"/>
    </row>
    <row r="20" spans="1:11" ht="51" x14ac:dyDescent="0.25">
      <c r="A20" s="64" t="s">
        <v>4</v>
      </c>
      <c r="B20" s="65"/>
      <c r="C20" s="65"/>
      <c r="D20" s="65"/>
      <c r="E20" s="66"/>
      <c r="F20" s="2" t="s">
        <v>5</v>
      </c>
      <c r="G20" s="2" t="s">
        <v>6</v>
      </c>
      <c r="H20" s="3" t="s">
        <v>7</v>
      </c>
      <c r="I20" s="2" t="s">
        <v>8</v>
      </c>
      <c r="J20" s="3" t="s">
        <v>9</v>
      </c>
      <c r="K20" s="3" t="s">
        <v>10</v>
      </c>
    </row>
    <row r="21" spans="1:11" x14ac:dyDescent="0.25">
      <c r="A21" s="67" t="s">
        <v>11</v>
      </c>
      <c r="B21" s="68"/>
      <c r="C21" s="68"/>
      <c r="D21" s="68"/>
      <c r="E21" s="69"/>
      <c r="F21" s="3" t="s">
        <v>12</v>
      </c>
      <c r="G21" s="3" t="s">
        <v>13</v>
      </c>
      <c r="H21" s="3" t="s">
        <v>14</v>
      </c>
      <c r="I21" s="3" t="s">
        <v>15</v>
      </c>
      <c r="J21" s="3" t="s">
        <v>16</v>
      </c>
      <c r="K21" s="3" t="s">
        <v>17</v>
      </c>
    </row>
    <row r="22" spans="1:11" x14ac:dyDescent="0.25">
      <c r="A22" s="64" t="s">
        <v>26</v>
      </c>
      <c r="B22" s="65"/>
      <c r="C22" s="65"/>
      <c r="D22" s="65"/>
      <c r="E22" s="66"/>
      <c r="F22" s="5"/>
      <c r="G22" s="5"/>
      <c r="H22" s="5"/>
      <c r="I22" s="5"/>
      <c r="J22" s="5"/>
      <c r="K22" s="5"/>
    </row>
    <row r="23" spans="1:11" x14ac:dyDescent="0.25">
      <c r="A23" s="64" t="s">
        <v>27</v>
      </c>
      <c r="B23" s="65"/>
      <c r="C23" s="65"/>
      <c r="D23" s="65"/>
      <c r="E23" s="66"/>
      <c r="F23" s="5"/>
      <c r="G23" s="5"/>
      <c r="H23" s="5"/>
      <c r="I23" s="5"/>
      <c r="J23" s="5"/>
      <c r="K23" s="5"/>
    </row>
    <row r="24" spans="1:11" x14ac:dyDescent="0.25">
      <c r="A24" s="64" t="s">
        <v>28</v>
      </c>
      <c r="B24" s="65"/>
      <c r="C24" s="65"/>
      <c r="D24" s="65"/>
      <c r="E24" s="66"/>
      <c r="F24" s="5"/>
      <c r="G24" s="5"/>
      <c r="H24" s="5"/>
      <c r="I24" s="5"/>
      <c r="J24" s="5"/>
      <c r="K24" s="5"/>
    </row>
    <row r="25" spans="1:11" x14ac:dyDescent="0.25">
      <c r="A25" s="64" t="s">
        <v>29</v>
      </c>
      <c r="B25" s="65"/>
      <c r="C25" s="65"/>
      <c r="D25" s="65"/>
      <c r="E25" s="66"/>
      <c r="F25" s="5"/>
      <c r="G25" s="5"/>
      <c r="H25" s="5"/>
      <c r="I25" s="5"/>
      <c r="J25" s="5"/>
      <c r="K25" s="5"/>
    </row>
    <row r="26" spans="1:11" x14ac:dyDescent="0.25">
      <c r="A26" s="64" t="s">
        <v>30</v>
      </c>
      <c r="B26" s="65"/>
      <c r="C26" s="65"/>
      <c r="D26" s="65"/>
      <c r="E26" s="66"/>
      <c r="F26" s="5"/>
      <c r="G26" s="5"/>
      <c r="H26" s="5"/>
      <c r="I26" s="5"/>
      <c r="J26" s="5"/>
      <c r="K26" s="5"/>
    </row>
    <row r="27" spans="1:11" x14ac:dyDescent="0.25">
      <c r="A27" s="64" t="s">
        <v>31</v>
      </c>
      <c r="B27" s="65"/>
      <c r="C27" s="65"/>
      <c r="D27" s="65"/>
      <c r="E27" s="66"/>
      <c r="F27" s="5"/>
      <c r="G27" s="5"/>
      <c r="H27" s="5"/>
      <c r="I27" s="5"/>
      <c r="J27" s="5"/>
      <c r="K27" s="5"/>
    </row>
    <row r="28" spans="1:11" x14ac:dyDescent="0.25">
      <c r="A28" s="64" t="s">
        <v>32</v>
      </c>
      <c r="B28" s="65"/>
      <c r="C28" s="65"/>
      <c r="D28" s="65"/>
      <c r="E28" s="66"/>
      <c r="F28" s="5"/>
      <c r="G28" s="5"/>
      <c r="H28" s="5"/>
      <c r="I28" s="5"/>
      <c r="J28" s="5"/>
      <c r="K28" s="5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</row>
    <row r="31" spans="1:11" x14ac:dyDescent="0.25">
      <c r="A31" s="62" t="s">
        <v>33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</row>
    <row r="32" spans="1:11" x14ac:dyDescent="0.25">
      <c r="A32" s="62" t="s">
        <v>34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</row>
    <row r="33" spans="1:11" x14ac:dyDescent="0.25">
      <c r="A33" s="62" t="s">
        <v>35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</row>
    <row r="34" spans="1:11" x14ac:dyDescent="0.25">
      <c r="A34" s="62" t="s">
        <v>36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</row>
    <row r="35" spans="1:11" x14ac:dyDescent="0.25">
      <c r="A35" s="62" t="s">
        <v>37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29">
    <mergeCell ref="A16:E16"/>
    <mergeCell ref="A1:K2"/>
    <mergeCell ref="A4:K4"/>
    <mergeCell ref="A6:K6"/>
    <mergeCell ref="A8:E8"/>
    <mergeCell ref="A9:E9"/>
    <mergeCell ref="A10:E10"/>
    <mergeCell ref="A11:E11"/>
    <mergeCell ref="A12:E12"/>
    <mergeCell ref="A13:E13"/>
    <mergeCell ref="A14:E14"/>
    <mergeCell ref="A15:E15"/>
    <mergeCell ref="A30:K30"/>
    <mergeCell ref="A17:E17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31:K31"/>
    <mergeCell ref="A32:K32"/>
    <mergeCell ref="A33:K33"/>
    <mergeCell ref="A34:K34"/>
    <mergeCell ref="A35:K3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tabSelected="1" view="pageBreakPreview" zoomScaleNormal="100" zoomScaleSheetLayoutView="100" workbookViewId="0">
      <selection activeCell="N10" sqref="N10"/>
    </sheetView>
  </sheetViews>
  <sheetFormatPr defaultRowHeight="15" x14ac:dyDescent="0.25"/>
  <cols>
    <col min="1" max="2" width="4.140625" customWidth="1"/>
    <col min="3" max="3" width="4.28515625" customWidth="1"/>
    <col min="4" max="4" width="4.7109375" customWidth="1"/>
    <col min="5" max="5" width="24.42578125" customWidth="1"/>
    <col min="6" max="6" width="11.7109375" bestFit="1" customWidth="1"/>
    <col min="7" max="7" width="13.140625" customWidth="1"/>
    <col min="8" max="8" width="13.28515625" customWidth="1"/>
    <col min="9" max="9" width="11.7109375" bestFit="1" customWidth="1"/>
    <col min="10" max="10" width="11.140625" customWidth="1"/>
    <col min="11" max="11" width="9.7109375" bestFit="1" customWidth="1"/>
  </cols>
  <sheetData>
    <row r="1" spans="1:11" ht="15.75" x14ac:dyDescent="0.25">
      <c r="A1" s="80" t="s">
        <v>1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72" t="s">
        <v>38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72" t="s">
        <v>39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51" x14ac:dyDescent="0.25">
      <c r="A7" s="64" t="s">
        <v>4</v>
      </c>
      <c r="B7" s="65"/>
      <c r="C7" s="65"/>
      <c r="D7" s="65"/>
      <c r="E7" s="66"/>
      <c r="F7" s="2" t="s">
        <v>40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1:11" x14ac:dyDescent="0.25">
      <c r="A8" s="67" t="s">
        <v>11</v>
      </c>
      <c r="B8" s="68"/>
      <c r="C8" s="68"/>
      <c r="D8" s="68"/>
      <c r="E8" s="69"/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</row>
    <row r="9" spans="1:11" x14ac:dyDescent="0.25">
      <c r="A9" s="7"/>
      <c r="B9" s="7"/>
      <c r="C9" s="7"/>
      <c r="D9" s="7"/>
      <c r="E9" s="8" t="s">
        <v>41</v>
      </c>
      <c r="F9" s="9">
        <v>2090544.79</v>
      </c>
      <c r="G9" s="9">
        <v>4111600</v>
      </c>
      <c r="H9" s="9">
        <v>4111600</v>
      </c>
      <c r="I9" s="9">
        <v>2292378.35</v>
      </c>
      <c r="J9" s="9">
        <v>109.65</v>
      </c>
      <c r="K9" s="9">
        <v>55.75</v>
      </c>
    </row>
    <row r="10" spans="1:11" x14ac:dyDescent="0.25">
      <c r="A10" s="8" t="s">
        <v>42</v>
      </c>
      <c r="B10" s="7"/>
      <c r="C10" s="7"/>
      <c r="D10" s="7"/>
      <c r="E10" s="8" t="s">
        <v>43</v>
      </c>
      <c r="F10" s="9">
        <v>2090544.79</v>
      </c>
      <c r="G10" s="9">
        <v>4111600</v>
      </c>
      <c r="H10" s="9">
        <v>4111600</v>
      </c>
      <c r="I10" s="9">
        <v>2292378.35</v>
      </c>
      <c r="J10" s="9">
        <v>109.65</v>
      </c>
      <c r="K10" s="9">
        <v>55.75</v>
      </c>
    </row>
    <row r="11" spans="1:11" x14ac:dyDescent="0.25">
      <c r="A11" s="10"/>
      <c r="B11" s="11" t="s">
        <v>44</v>
      </c>
      <c r="C11" s="10"/>
      <c r="D11" s="10"/>
      <c r="E11" s="11" t="s">
        <v>45</v>
      </c>
      <c r="F11" s="12">
        <v>0</v>
      </c>
      <c r="G11" s="12">
        <v>47000</v>
      </c>
      <c r="H11" s="12">
        <v>47000</v>
      </c>
      <c r="I11" s="12">
        <v>0</v>
      </c>
      <c r="J11" s="10"/>
      <c r="K11" s="12">
        <v>0</v>
      </c>
    </row>
    <row r="12" spans="1:11" x14ac:dyDescent="0.25">
      <c r="A12" s="10"/>
      <c r="B12" s="10"/>
      <c r="C12" s="11" t="s">
        <v>46</v>
      </c>
      <c r="D12" s="10"/>
      <c r="E12" s="11" t="s">
        <v>47</v>
      </c>
      <c r="F12" s="12">
        <v>0</v>
      </c>
      <c r="G12" s="12">
        <v>47000</v>
      </c>
      <c r="H12" s="12">
        <v>47000</v>
      </c>
      <c r="I12" s="12">
        <v>0</v>
      </c>
      <c r="J12" s="10"/>
      <c r="K12" s="12">
        <v>0</v>
      </c>
    </row>
    <row r="13" spans="1:11" x14ac:dyDescent="0.25">
      <c r="A13" s="10"/>
      <c r="B13" s="10"/>
      <c r="C13" s="10"/>
      <c r="D13" s="11" t="s">
        <v>48</v>
      </c>
      <c r="E13" s="11" t="s">
        <v>49</v>
      </c>
      <c r="F13" s="12">
        <v>0</v>
      </c>
      <c r="G13" s="12">
        <v>47000</v>
      </c>
      <c r="H13" s="12">
        <v>47000</v>
      </c>
      <c r="I13" s="12">
        <v>0</v>
      </c>
      <c r="J13" s="10"/>
      <c r="K13" s="12">
        <v>0</v>
      </c>
    </row>
    <row r="14" spans="1:11" x14ac:dyDescent="0.25">
      <c r="A14" s="10"/>
      <c r="B14" s="11" t="s">
        <v>50</v>
      </c>
      <c r="C14" s="10"/>
      <c r="D14" s="10"/>
      <c r="E14" s="11" t="s">
        <v>51</v>
      </c>
      <c r="F14" s="12">
        <v>527.75</v>
      </c>
      <c r="G14" s="12">
        <v>3500</v>
      </c>
      <c r="H14" s="12">
        <v>3500</v>
      </c>
      <c r="I14" s="12">
        <v>2454.1</v>
      </c>
      <c r="J14" s="12">
        <v>465.01</v>
      </c>
      <c r="K14" s="12">
        <v>70.12</v>
      </c>
    </row>
    <row r="15" spans="1:11" x14ac:dyDescent="0.25">
      <c r="A15" s="10"/>
      <c r="B15" s="10"/>
      <c r="C15" s="11" t="s">
        <v>52</v>
      </c>
      <c r="D15" s="10"/>
      <c r="E15" s="11" t="s">
        <v>53</v>
      </c>
      <c r="F15" s="12">
        <v>527.75</v>
      </c>
      <c r="G15" s="12">
        <v>3500</v>
      </c>
      <c r="H15" s="12">
        <v>3500</v>
      </c>
      <c r="I15" s="12">
        <v>2454.1</v>
      </c>
      <c r="J15" s="12">
        <v>465.01</v>
      </c>
      <c r="K15" s="12">
        <v>70.12</v>
      </c>
    </row>
    <row r="16" spans="1:11" x14ac:dyDescent="0.25">
      <c r="A16" s="10"/>
      <c r="B16" s="10"/>
      <c r="C16" s="10"/>
      <c r="D16" s="11" t="s">
        <v>54</v>
      </c>
      <c r="E16" s="11" t="s">
        <v>55</v>
      </c>
      <c r="F16" s="12">
        <v>527.75</v>
      </c>
      <c r="G16" s="12">
        <v>3500</v>
      </c>
      <c r="H16" s="12">
        <v>3500</v>
      </c>
      <c r="I16" s="12">
        <v>2454.1</v>
      </c>
      <c r="J16" s="12">
        <v>465.01</v>
      </c>
      <c r="K16" s="12">
        <v>70.12</v>
      </c>
    </row>
    <row r="17" spans="1:11" x14ac:dyDescent="0.25">
      <c r="A17" s="10"/>
      <c r="B17" s="11" t="s">
        <v>56</v>
      </c>
      <c r="C17" s="10"/>
      <c r="D17" s="10"/>
      <c r="E17" s="11" t="s">
        <v>57</v>
      </c>
      <c r="F17" s="12">
        <v>61585.39</v>
      </c>
      <c r="G17" s="12">
        <v>138000</v>
      </c>
      <c r="H17" s="12">
        <v>138000</v>
      </c>
      <c r="I17" s="12">
        <v>82528.06</v>
      </c>
      <c r="J17" s="12">
        <v>134.01</v>
      </c>
      <c r="K17" s="12">
        <v>59.8</v>
      </c>
    </row>
    <row r="18" spans="1:11" x14ac:dyDescent="0.25">
      <c r="A18" s="10"/>
      <c r="B18" s="10"/>
      <c r="C18" s="11" t="s">
        <v>58</v>
      </c>
      <c r="D18" s="10"/>
      <c r="E18" s="11" t="s">
        <v>59</v>
      </c>
      <c r="F18" s="12">
        <v>3639.5</v>
      </c>
      <c r="G18" s="12">
        <v>8000</v>
      </c>
      <c r="H18" s="12">
        <v>8000</v>
      </c>
      <c r="I18" s="12">
        <v>3083</v>
      </c>
      <c r="J18" s="12">
        <v>84.71</v>
      </c>
      <c r="K18" s="12">
        <v>38.54</v>
      </c>
    </row>
    <row r="19" spans="1:11" x14ac:dyDescent="0.25">
      <c r="A19" s="10"/>
      <c r="B19" s="10"/>
      <c r="C19" s="10"/>
      <c r="D19" s="11" t="s">
        <v>60</v>
      </c>
      <c r="E19" s="11" t="s">
        <v>61</v>
      </c>
      <c r="F19" s="12">
        <v>3639.5</v>
      </c>
      <c r="G19" s="12">
        <v>8000</v>
      </c>
      <c r="H19" s="12">
        <v>8000</v>
      </c>
      <c r="I19" s="12">
        <v>3083</v>
      </c>
      <c r="J19" s="12">
        <v>84.71</v>
      </c>
      <c r="K19" s="12">
        <v>38.54</v>
      </c>
    </row>
    <row r="20" spans="1:11" x14ac:dyDescent="0.25">
      <c r="A20" s="10"/>
      <c r="B20" s="10"/>
      <c r="C20" s="11" t="s">
        <v>62</v>
      </c>
      <c r="D20" s="10"/>
      <c r="E20" s="11" t="s">
        <v>63</v>
      </c>
      <c r="F20" s="12">
        <v>57945.89</v>
      </c>
      <c r="G20" s="12">
        <v>130000</v>
      </c>
      <c r="H20" s="12">
        <v>130000</v>
      </c>
      <c r="I20" s="12">
        <v>79445.06</v>
      </c>
      <c r="J20" s="12">
        <v>137.1</v>
      </c>
      <c r="K20" s="12">
        <v>61.11</v>
      </c>
    </row>
    <row r="21" spans="1:11" x14ac:dyDescent="0.25">
      <c r="A21" s="10"/>
      <c r="B21" s="10"/>
      <c r="C21" s="10"/>
      <c r="D21" s="11" t="s">
        <v>64</v>
      </c>
      <c r="E21" s="11" t="s">
        <v>65</v>
      </c>
      <c r="F21" s="12">
        <v>57945.89</v>
      </c>
      <c r="G21" s="12">
        <v>130000</v>
      </c>
      <c r="H21" s="12">
        <v>130000</v>
      </c>
      <c r="I21" s="12">
        <v>79445.06</v>
      </c>
      <c r="J21" s="12">
        <v>137.1</v>
      </c>
      <c r="K21" s="12">
        <v>61.11</v>
      </c>
    </row>
    <row r="22" spans="1:11" x14ac:dyDescent="0.25">
      <c r="A22" s="10"/>
      <c r="B22" s="11" t="s">
        <v>66</v>
      </c>
      <c r="C22" s="10"/>
      <c r="D22" s="10"/>
      <c r="E22" s="11" t="s">
        <v>67</v>
      </c>
      <c r="F22" s="12">
        <v>2028431.65</v>
      </c>
      <c r="G22" s="12">
        <v>3923100</v>
      </c>
      <c r="H22" s="12">
        <v>3923100</v>
      </c>
      <c r="I22" s="12">
        <v>2207396.19</v>
      </c>
      <c r="J22" s="12">
        <v>108.82</v>
      </c>
      <c r="K22" s="12">
        <v>56.27</v>
      </c>
    </row>
    <row r="23" spans="1:11" x14ac:dyDescent="0.25">
      <c r="A23" s="10"/>
      <c r="B23" s="10"/>
      <c r="C23" s="11" t="s">
        <v>68</v>
      </c>
      <c r="D23" s="10"/>
      <c r="E23" s="11" t="s">
        <v>69</v>
      </c>
      <c r="F23" s="12">
        <v>2028431.65</v>
      </c>
      <c r="G23" s="12">
        <v>3923100</v>
      </c>
      <c r="H23" s="12">
        <v>3923100</v>
      </c>
      <c r="I23" s="12">
        <v>2207396.19</v>
      </c>
      <c r="J23" s="12">
        <v>108.82</v>
      </c>
      <c r="K23" s="12">
        <v>56.27</v>
      </c>
    </row>
    <row r="24" spans="1:11" x14ac:dyDescent="0.25">
      <c r="A24" s="10"/>
      <c r="B24" s="10"/>
      <c r="C24" s="10"/>
      <c r="D24" s="11" t="s">
        <v>70</v>
      </c>
      <c r="E24" s="11" t="s">
        <v>71</v>
      </c>
      <c r="F24" s="12">
        <v>2028431.65</v>
      </c>
      <c r="G24" s="12">
        <v>3923100</v>
      </c>
      <c r="H24" s="12">
        <v>3923100</v>
      </c>
      <c r="I24" s="12">
        <v>2207396.19</v>
      </c>
      <c r="J24" s="12">
        <v>108.82</v>
      </c>
      <c r="K24" s="12">
        <v>56.27</v>
      </c>
    </row>
    <row r="25" spans="1:11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51" x14ac:dyDescent="0.25">
      <c r="A26" s="64" t="s">
        <v>4</v>
      </c>
      <c r="B26" s="65"/>
      <c r="C26" s="65"/>
      <c r="D26" s="65"/>
      <c r="E26" s="66"/>
      <c r="F26" s="2" t="s">
        <v>40</v>
      </c>
      <c r="G26" s="2" t="s">
        <v>6</v>
      </c>
      <c r="H26" s="2" t="s">
        <v>7</v>
      </c>
      <c r="I26" s="2" t="s">
        <v>8</v>
      </c>
      <c r="J26" s="2" t="s">
        <v>9</v>
      </c>
      <c r="K26" s="2" t="s">
        <v>10</v>
      </c>
    </row>
    <row r="27" spans="1:11" x14ac:dyDescent="0.25">
      <c r="A27" s="67" t="s">
        <v>11</v>
      </c>
      <c r="B27" s="68"/>
      <c r="C27" s="68"/>
      <c r="D27" s="68"/>
      <c r="E27" s="69"/>
      <c r="F27" s="3" t="s">
        <v>12</v>
      </c>
      <c r="G27" s="3" t="s">
        <v>13</v>
      </c>
      <c r="H27" s="3" t="s">
        <v>14</v>
      </c>
      <c r="I27" s="3" t="s">
        <v>15</v>
      </c>
      <c r="J27" s="3" t="s">
        <v>16</v>
      </c>
      <c r="K27" s="3" t="s">
        <v>17</v>
      </c>
    </row>
    <row r="28" spans="1:11" x14ac:dyDescent="0.25">
      <c r="A28" s="7"/>
      <c r="B28" s="7"/>
      <c r="C28" s="7"/>
      <c r="D28" s="7"/>
      <c r="E28" s="8" t="s">
        <v>72</v>
      </c>
      <c r="F28" s="9">
        <v>2466626.5499999998</v>
      </c>
      <c r="G28" s="9">
        <v>4176100</v>
      </c>
      <c r="H28" s="9">
        <v>4176100</v>
      </c>
      <c r="I28" s="9">
        <v>2284600.11</v>
      </c>
      <c r="J28" s="9">
        <v>92.62</v>
      </c>
      <c r="K28" s="9">
        <v>54.71</v>
      </c>
    </row>
    <row r="29" spans="1:11" x14ac:dyDescent="0.25">
      <c r="A29" s="8" t="s">
        <v>13</v>
      </c>
      <c r="B29" s="7"/>
      <c r="C29" s="7"/>
      <c r="D29" s="7"/>
      <c r="E29" s="8" t="s">
        <v>73</v>
      </c>
      <c r="F29" s="9">
        <v>2436700.17</v>
      </c>
      <c r="G29" s="9">
        <v>4092100</v>
      </c>
      <c r="H29" s="9">
        <v>4092100</v>
      </c>
      <c r="I29" s="9">
        <v>2270369.91</v>
      </c>
      <c r="J29" s="9">
        <v>93.17</v>
      </c>
      <c r="K29" s="9">
        <v>55.48</v>
      </c>
    </row>
    <row r="30" spans="1:11" x14ac:dyDescent="0.25">
      <c r="A30" s="10"/>
      <c r="B30" s="11" t="s">
        <v>74</v>
      </c>
      <c r="C30" s="10"/>
      <c r="D30" s="10"/>
      <c r="E30" s="11" t="s">
        <v>75</v>
      </c>
      <c r="F30" s="12">
        <v>2032239.42</v>
      </c>
      <c r="G30" s="12">
        <v>3317323</v>
      </c>
      <c r="H30" s="12">
        <v>3317323</v>
      </c>
      <c r="I30" s="12">
        <v>1881651.22</v>
      </c>
      <c r="J30" s="12">
        <v>92.59</v>
      </c>
      <c r="K30" s="12">
        <v>56.72</v>
      </c>
    </row>
    <row r="31" spans="1:11" x14ac:dyDescent="0.25">
      <c r="A31" s="10"/>
      <c r="B31" s="10"/>
      <c r="C31" s="11" t="s">
        <v>76</v>
      </c>
      <c r="D31" s="10"/>
      <c r="E31" s="11" t="s">
        <v>77</v>
      </c>
      <c r="F31" s="12">
        <v>1715123.89</v>
      </c>
      <c r="G31" s="12">
        <v>2785000</v>
      </c>
      <c r="H31" s="12">
        <v>2785000</v>
      </c>
      <c r="I31" s="12">
        <v>1577755.84</v>
      </c>
      <c r="J31" s="12">
        <v>91.99</v>
      </c>
      <c r="K31" s="12">
        <v>56.65</v>
      </c>
    </row>
    <row r="32" spans="1:11" x14ac:dyDescent="0.25">
      <c r="A32" s="10"/>
      <c r="B32" s="10"/>
      <c r="C32" s="10"/>
      <c r="D32" s="11" t="s">
        <v>78</v>
      </c>
      <c r="E32" s="11" t="s">
        <v>79</v>
      </c>
      <c r="F32" s="12">
        <v>1500517.61</v>
      </c>
      <c r="G32" s="12">
        <v>2462000</v>
      </c>
      <c r="H32" s="12">
        <v>2462000</v>
      </c>
      <c r="I32" s="12">
        <v>1372128.76</v>
      </c>
      <c r="J32" s="12">
        <v>91.44</v>
      </c>
      <c r="K32" s="12">
        <v>55.73</v>
      </c>
    </row>
    <row r="33" spans="1:11" x14ac:dyDescent="0.25">
      <c r="A33" s="10"/>
      <c r="B33" s="10"/>
      <c r="C33" s="10"/>
      <c r="D33" s="11" t="s">
        <v>80</v>
      </c>
      <c r="E33" s="11" t="s">
        <v>81</v>
      </c>
      <c r="F33" s="12">
        <v>214606.28</v>
      </c>
      <c r="G33" s="12">
        <v>323000</v>
      </c>
      <c r="H33" s="12">
        <v>323000</v>
      </c>
      <c r="I33" s="12">
        <v>205627.08</v>
      </c>
      <c r="J33" s="12">
        <v>95.82</v>
      </c>
      <c r="K33" s="12">
        <v>63.66</v>
      </c>
    </row>
    <row r="34" spans="1:11" x14ac:dyDescent="0.25">
      <c r="A34" s="10"/>
      <c r="B34" s="10"/>
      <c r="C34" s="11" t="s">
        <v>82</v>
      </c>
      <c r="D34" s="10"/>
      <c r="E34" s="11" t="s">
        <v>83</v>
      </c>
      <c r="F34" s="12">
        <v>67050.62</v>
      </c>
      <c r="G34" s="12">
        <v>130000</v>
      </c>
      <c r="H34" s="12">
        <v>130000</v>
      </c>
      <c r="I34" s="12">
        <v>54253.56</v>
      </c>
      <c r="J34" s="12">
        <v>80.91</v>
      </c>
      <c r="K34" s="12">
        <v>41.73</v>
      </c>
    </row>
    <row r="35" spans="1:11" x14ac:dyDescent="0.25">
      <c r="A35" s="10"/>
      <c r="B35" s="10"/>
      <c r="C35" s="10"/>
      <c r="D35" s="11" t="s">
        <v>84</v>
      </c>
      <c r="E35" s="11" t="s">
        <v>83</v>
      </c>
      <c r="F35" s="12">
        <v>67050.62</v>
      </c>
      <c r="G35" s="12">
        <v>130000</v>
      </c>
      <c r="H35" s="12">
        <v>130000</v>
      </c>
      <c r="I35" s="12">
        <v>54253.56</v>
      </c>
      <c r="J35" s="12">
        <v>80.91</v>
      </c>
      <c r="K35" s="12">
        <v>41.73</v>
      </c>
    </row>
    <row r="36" spans="1:11" x14ac:dyDescent="0.25">
      <c r="A36" s="10"/>
      <c r="B36" s="10"/>
      <c r="C36" s="11" t="s">
        <v>85</v>
      </c>
      <c r="D36" s="10"/>
      <c r="E36" s="11" t="s">
        <v>86</v>
      </c>
      <c r="F36" s="12">
        <v>250064.91</v>
      </c>
      <c r="G36" s="12">
        <v>402323</v>
      </c>
      <c r="H36" s="12">
        <v>402323</v>
      </c>
      <c r="I36" s="12">
        <v>249641.82</v>
      </c>
      <c r="J36" s="12">
        <v>99.83</v>
      </c>
      <c r="K36" s="12">
        <v>62.05</v>
      </c>
    </row>
    <row r="37" spans="1:11" x14ac:dyDescent="0.25">
      <c r="A37" s="10"/>
      <c r="B37" s="10"/>
      <c r="C37" s="10"/>
      <c r="D37" s="11" t="s">
        <v>87</v>
      </c>
      <c r="E37" s="11" t="s">
        <v>88</v>
      </c>
      <c r="F37" s="12">
        <v>250064.91</v>
      </c>
      <c r="G37" s="12">
        <v>402323</v>
      </c>
      <c r="H37" s="12">
        <v>402323</v>
      </c>
      <c r="I37" s="12">
        <v>249641.82</v>
      </c>
      <c r="J37" s="12">
        <v>99.83</v>
      </c>
      <c r="K37" s="12">
        <v>62.05</v>
      </c>
    </row>
    <row r="38" spans="1:11" x14ac:dyDescent="0.25">
      <c r="A38" s="10"/>
      <c r="B38" s="11" t="s">
        <v>89</v>
      </c>
      <c r="C38" s="10"/>
      <c r="D38" s="10"/>
      <c r="E38" s="11" t="s">
        <v>90</v>
      </c>
      <c r="F38" s="12">
        <v>363621.58</v>
      </c>
      <c r="G38" s="12">
        <v>702777</v>
      </c>
      <c r="H38" s="12">
        <v>702777</v>
      </c>
      <c r="I38" s="12">
        <v>345619.39</v>
      </c>
      <c r="J38" s="12">
        <v>95.05</v>
      </c>
      <c r="K38" s="12">
        <v>49.18</v>
      </c>
    </row>
    <row r="39" spans="1:11" x14ac:dyDescent="0.25">
      <c r="A39" s="10"/>
      <c r="B39" s="10"/>
      <c r="C39" s="11" t="s">
        <v>91</v>
      </c>
      <c r="D39" s="10"/>
      <c r="E39" s="11" t="s">
        <v>92</v>
      </c>
      <c r="F39" s="12">
        <v>36925.089999999997</v>
      </c>
      <c r="G39" s="12">
        <v>69777</v>
      </c>
      <c r="H39" s="12">
        <v>69777</v>
      </c>
      <c r="I39" s="12">
        <v>32698.44</v>
      </c>
      <c r="J39" s="12">
        <v>88.55</v>
      </c>
      <c r="K39" s="12">
        <v>46.86</v>
      </c>
    </row>
    <row r="40" spans="1:11" x14ac:dyDescent="0.25">
      <c r="A40" s="10"/>
      <c r="B40" s="10"/>
      <c r="C40" s="10"/>
      <c r="D40" s="11" t="s">
        <v>93</v>
      </c>
      <c r="E40" s="11" t="s">
        <v>94</v>
      </c>
      <c r="F40" s="12">
        <v>5601.05</v>
      </c>
      <c r="G40" s="12">
        <v>13000</v>
      </c>
      <c r="H40" s="12">
        <v>13000</v>
      </c>
      <c r="I40" s="12">
        <v>5912.43</v>
      </c>
      <c r="J40" s="12">
        <v>105.56</v>
      </c>
      <c r="K40" s="12">
        <v>45.48</v>
      </c>
    </row>
    <row r="41" spans="1:11" x14ac:dyDescent="0.25">
      <c r="A41" s="10"/>
      <c r="B41" s="10"/>
      <c r="C41" s="10"/>
      <c r="D41" s="11" t="s">
        <v>95</v>
      </c>
      <c r="E41" s="11" t="s">
        <v>96</v>
      </c>
      <c r="F41" s="12">
        <v>27759.439999999999</v>
      </c>
      <c r="G41" s="12">
        <v>48777</v>
      </c>
      <c r="H41" s="12">
        <v>48777</v>
      </c>
      <c r="I41" s="12">
        <v>24638.26</v>
      </c>
      <c r="J41" s="12">
        <v>88.76</v>
      </c>
      <c r="K41" s="12">
        <v>50.51</v>
      </c>
    </row>
    <row r="42" spans="1:11" x14ac:dyDescent="0.25">
      <c r="A42" s="10"/>
      <c r="B42" s="10"/>
      <c r="C42" s="10"/>
      <c r="D42" s="11" t="s">
        <v>97</v>
      </c>
      <c r="E42" s="11" t="s">
        <v>98</v>
      </c>
      <c r="F42" s="12">
        <v>3564.6</v>
      </c>
      <c r="G42" s="12">
        <v>8000</v>
      </c>
      <c r="H42" s="12">
        <v>8000</v>
      </c>
      <c r="I42" s="12">
        <v>2147.75</v>
      </c>
      <c r="J42" s="12">
        <v>60.25</v>
      </c>
      <c r="K42" s="12">
        <v>26.85</v>
      </c>
    </row>
    <row r="43" spans="1:11" x14ac:dyDescent="0.25">
      <c r="A43" s="10"/>
      <c r="B43" s="10"/>
      <c r="C43" s="11" t="s">
        <v>99</v>
      </c>
      <c r="D43" s="10"/>
      <c r="E43" s="11" t="s">
        <v>100</v>
      </c>
      <c r="F43" s="12">
        <v>219502.28</v>
      </c>
      <c r="G43" s="12">
        <v>403000</v>
      </c>
      <c r="H43" s="12">
        <v>403000</v>
      </c>
      <c r="I43" s="12">
        <v>218825.17</v>
      </c>
      <c r="J43" s="12">
        <v>99.69</v>
      </c>
      <c r="K43" s="12">
        <v>54.3</v>
      </c>
    </row>
    <row r="44" spans="1:11" x14ac:dyDescent="0.25">
      <c r="A44" s="10"/>
      <c r="B44" s="10"/>
      <c r="C44" s="10"/>
      <c r="D44" s="11" t="s">
        <v>101</v>
      </c>
      <c r="E44" s="11" t="s">
        <v>102</v>
      </c>
      <c r="F44" s="12">
        <v>25920.93</v>
      </c>
      <c r="G44" s="12">
        <v>55000</v>
      </c>
      <c r="H44" s="12">
        <v>55000</v>
      </c>
      <c r="I44" s="12">
        <v>26957.97</v>
      </c>
      <c r="J44" s="12">
        <v>104</v>
      </c>
      <c r="K44" s="12">
        <v>49.01</v>
      </c>
    </row>
    <row r="45" spans="1:11" x14ac:dyDescent="0.25">
      <c r="A45" s="10"/>
      <c r="B45" s="10"/>
      <c r="C45" s="10"/>
      <c r="D45" s="11" t="s">
        <v>103</v>
      </c>
      <c r="E45" s="11" t="s">
        <v>104</v>
      </c>
      <c r="F45" s="12">
        <v>118651.41</v>
      </c>
      <c r="G45" s="12">
        <v>221000</v>
      </c>
      <c r="H45" s="12">
        <v>221000</v>
      </c>
      <c r="I45" s="12">
        <v>114829.26</v>
      </c>
      <c r="J45" s="12">
        <v>96.78</v>
      </c>
      <c r="K45" s="12">
        <v>51.96</v>
      </c>
    </row>
    <row r="46" spans="1:11" x14ac:dyDescent="0.25">
      <c r="A46" s="10"/>
      <c r="B46" s="10"/>
      <c r="C46" s="10"/>
      <c r="D46" s="11" t="s">
        <v>105</v>
      </c>
      <c r="E46" s="11" t="s">
        <v>106</v>
      </c>
      <c r="F46" s="12">
        <v>52765.21</v>
      </c>
      <c r="G46" s="12">
        <v>90000</v>
      </c>
      <c r="H46" s="12">
        <v>90000</v>
      </c>
      <c r="I46" s="12">
        <v>47997.3</v>
      </c>
      <c r="J46" s="12">
        <v>90.96</v>
      </c>
      <c r="K46" s="12">
        <v>53.33</v>
      </c>
    </row>
    <row r="47" spans="1:11" x14ac:dyDescent="0.25">
      <c r="A47" s="10"/>
      <c r="B47" s="10"/>
      <c r="C47" s="10"/>
      <c r="D47" s="11" t="s">
        <v>107</v>
      </c>
      <c r="E47" s="11" t="s">
        <v>108</v>
      </c>
      <c r="F47" s="12">
        <v>17892.759999999998</v>
      </c>
      <c r="G47" s="12">
        <v>20000</v>
      </c>
      <c r="H47" s="12">
        <v>20000</v>
      </c>
      <c r="I47" s="12">
        <v>18005.53</v>
      </c>
      <c r="J47" s="12">
        <v>100.63</v>
      </c>
      <c r="K47" s="12">
        <v>90.03</v>
      </c>
    </row>
    <row r="48" spans="1:11" x14ac:dyDescent="0.25">
      <c r="A48" s="10"/>
      <c r="B48" s="10"/>
      <c r="C48" s="10"/>
      <c r="D48" s="11" t="s">
        <v>109</v>
      </c>
      <c r="E48" s="11" t="s">
        <v>110</v>
      </c>
      <c r="F48" s="12">
        <v>4240.4799999999996</v>
      </c>
      <c r="G48" s="12">
        <v>12000</v>
      </c>
      <c r="H48" s="12">
        <v>12000</v>
      </c>
      <c r="I48" s="12">
        <v>9684.82</v>
      </c>
      <c r="J48" s="12">
        <v>228.39</v>
      </c>
      <c r="K48" s="12">
        <v>80.709999999999994</v>
      </c>
    </row>
    <row r="49" spans="1:11" x14ac:dyDescent="0.25">
      <c r="A49" s="10"/>
      <c r="B49" s="10"/>
      <c r="C49" s="10"/>
      <c r="D49" s="11" t="s">
        <v>111</v>
      </c>
      <c r="E49" s="11" t="s">
        <v>112</v>
      </c>
      <c r="F49" s="12">
        <v>31.49</v>
      </c>
      <c r="G49" s="12">
        <v>5000</v>
      </c>
      <c r="H49" s="12">
        <v>5000</v>
      </c>
      <c r="I49" s="12">
        <v>1350.29</v>
      </c>
      <c r="J49" s="12">
        <v>4288</v>
      </c>
      <c r="K49" s="12">
        <v>27.01</v>
      </c>
    </row>
    <row r="50" spans="1:11" x14ac:dyDescent="0.25">
      <c r="A50" s="10"/>
      <c r="B50" s="10"/>
      <c r="C50" s="11" t="s">
        <v>113</v>
      </c>
      <c r="D50" s="10"/>
      <c r="E50" s="11" t="s">
        <v>114</v>
      </c>
      <c r="F50" s="12">
        <v>99228.42</v>
      </c>
      <c r="G50" s="12">
        <v>221000</v>
      </c>
      <c r="H50" s="12">
        <v>221000</v>
      </c>
      <c r="I50" s="12">
        <v>90599.77</v>
      </c>
      <c r="J50" s="12">
        <v>91.3</v>
      </c>
      <c r="K50" s="12">
        <v>41</v>
      </c>
    </row>
    <row r="51" spans="1:11" x14ac:dyDescent="0.25">
      <c r="A51" s="10"/>
      <c r="B51" s="10"/>
      <c r="C51" s="10"/>
      <c r="D51" s="11" t="s">
        <v>115</v>
      </c>
      <c r="E51" s="11" t="s">
        <v>116</v>
      </c>
      <c r="F51" s="12">
        <v>10529.81</v>
      </c>
      <c r="G51" s="12">
        <v>17000</v>
      </c>
      <c r="H51" s="12">
        <v>17000</v>
      </c>
      <c r="I51" s="12">
        <v>8902.08</v>
      </c>
      <c r="J51" s="12">
        <v>84.54</v>
      </c>
      <c r="K51" s="12">
        <v>52.37</v>
      </c>
    </row>
    <row r="52" spans="1:11" x14ac:dyDescent="0.25">
      <c r="A52" s="10"/>
      <c r="B52" s="10"/>
      <c r="C52" s="10"/>
      <c r="D52" s="11" t="s">
        <v>117</v>
      </c>
      <c r="E52" s="11" t="s">
        <v>118</v>
      </c>
      <c r="F52" s="12">
        <v>11863.17</v>
      </c>
      <c r="G52" s="12">
        <v>97000</v>
      </c>
      <c r="H52" s="12">
        <v>97000</v>
      </c>
      <c r="I52" s="12">
        <v>14425.75</v>
      </c>
      <c r="J52" s="12">
        <v>121.6</v>
      </c>
      <c r="K52" s="12">
        <v>14.87</v>
      </c>
    </row>
    <row r="53" spans="1:11" x14ac:dyDescent="0.25">
      <c r="A53" s="10"/>
      <c r="B53" s="10"/>
      <c r="C53" s="10"/>
      <c r="D53" s="11" t="s">
        <v>119</v>
      </c>
      <c r="E53" s="11" t="s">
        <v>120</v>
      </c>
      <c r="F53" s="12">
        <v>4328.8500000000004</v>
      </c>
      <c r="G53" s="12">
        <v>2000</v>
      </c>
      <c r="H53" s="12">
        <v>2000</v>
      </c>
      <c r="I53" s="12">
        <v>941.35</v>
      </c>
      <c r="J53" s="12">
        <v>21.75</v>
      </c>
      <c r="K53" s="12">
        <v>47.07</v>
      </c>
    </row>
    <row r="54" spans="1:11" x14ac:dyDescent="0.25">
      <c r="A54" s="10"/>
      <c r="B54" s="10"/>
      <c r="C54" s="10"/>
      <c r="D54" s="11" t="s">
        <v>121</v>
      </c>
      <c r="E54" s="11" t="s">
        <v>122</v>
      </c>
      <c r="F54" s="12">
        <v>14854.32</v>
      </c>
      <c r="G54" s="12">
        <v>17000</v>
      </c>
      <c r="H54" s="12">
        <v>17000</v>
      </c>
      <c r="I54" s="12">
        <v>12980.49</v>
      </c>
      <c r="J54" s="12">
        <v>87.39</v>
      </c>
      <c r="K54" s="12">
        <v>76.36</v>
      </c>
    </row>
    <row r="55" spans="1:11" x14ac:dyDescent="0.25">
      <c r="A55" s="10"/>
      <c r="B55" s="10"/>
      <c r="C55" s="10"/>
      <c r="D55" s="11" t="s">
        <v>123</v>
      </c>
      <c r="E55" s="11" t="s">
        <v>124</v>
      </c>
      <c r="F55" s="12">
        <v>3190.51</v>
      </c>
      <c r="G55" s="12">
        <v>7000</v>
      </c>
      <c r="H55" s="12">
        <v>7000</v>
      </c>
      <c r="I55" s="12">
        <v>3190.51</v>
      </c>
      <c r="J55" s="12">
        <v>100</v>
      </c>
      <c r="K55" s="12">
        <v>45.58</v>
      </c>
    </row>
    <row r="56" spans="1:11" x14ac:dyDescent="0.25">
      <c r="A56" s="10"/>
      <c r="B56" s="10"/>
      <c r="C56" s="10"/>
      <c r="D56" s="11" t="s">
        <v>125</v>
      </c>
      <c r="E56" s="11" t="s">
        <v>126</v>
      </c>
      <c r="F56" s="12">
        <v>6625.08</v>
      </c>
      <c r="G56" s="12">
        <v>10000</v>
      </c>
      <c r="H56" s="12">
        <v>10000</v>
      </c>
      <c r="I56" s="12">
        <v>5429.12</v>
      </c>
      <c r="J56" s="12">
        <v>81.95</v>
      </c>
      <c r="K56" s="12">
        <v>54.29</v>
      </c>
    </row>
    <row r="57" spans="1:11" x14ac:dyDescent="0.25">
      <c r="A57" s="10"/>
      <c r="B57" s="10"/>
      <c r="C57" s="10"/>
      <c r="D57" s="11" t="s">
        <v>127</v>
      </c>
      <c r="E57" s="11" t="s">
        <v>128</v>
      </c>
      <c r="F57" s="12">
        <v>43757.54</v>
      </c>
      <c r="G57" s="12">
        <v>62000</v>
      </c>
      <c r="H57" s="12">
        <v>62000</v>
      </c>
      <c r="I57" s="12">
        <v>31614.61</v>
      </c>
      <c r="J57" s="12">
        <v>72.25</v>
      </c>
      <c r="K57" s="12">
        <v>50.99</v>
      </c>
    </row>
    <row r="58" spans="1:11" x14ac:dyDescent="0.25">
      <c r="A58" s="10"/>
      <c r="B58" s="10"/>
      <c r="C58" s="10"/>
      <c r="D58" s="11" t="s">
        <v>129</v>
      </c>
      <c r="E58" s="11" t="s">
        <v>130</v>
      </c>
      <c r="F58" s="12">
        <v>2761.99</v>
      </c>
      <c r="G58" s="12">
        <v>3000</v>
      </c>
      <c r="H58" s="12">
        <v>3000</v>
      </c>
      <c r="I58" s="12">
        <v>3064.85</v>
      </c>
      <c r="J58" s="12">
        <v>110.97</v>
      </c>
      <c r="K58" s="12">
        <v>102.16</v>
      </c>
    </row>
    <row r="59" spans="1:11" x14ac:dyDescent="0.25">
      <c r="A59" s="10"/>
      <c r="B59" s="10"/>
      <c r="C59" s="10"/>
      <c r="D59" s="11" t="s">
        <v>131</v>
      </c>
      <c r="E59" s="11" t="s">
        <v>132</v>
      </c>
      <c r="F59" s="12">
        <v>1317.15</v>
      </c>
      <c r="G59" s="12">
        <v>6000</v>
      </c>
      <c r="H59" s="12">
        <v>6000</v>
      </c>
      <c r="I59" s="12">
        <v>10051.01</v>
      </c>
      <c r="J59" s="12">
        <v>763.09</v>
      </c>
      <c r="K59" s="12">
        <v>167.52</v>
      </c>
    </row>
    <row r="60" spans="1:11" x14ac:dyDescent="0.25">
      <c r="A60" s="10"/>
      <c r="B60" s="10"/>
      <c r="C60" s="11" t="s">
        <v>133</v>
      </c>
      <c r="D60" s="10"/>
      <c r="E60" s="11" t="s">
        <v>134</v>
      </c>
      <c r="F60" s="12">
        <v>7965.79</v>
      </c>
      <c r="G60" s="12">
        <v>9000</v>
      </c>
      <c r="H60" s="12">
        <v>9000</v>
      </c>
      <c r="I60" s="12">
        <v>3496.01</v>
      </c>
      <c r="J60" s="12">
        <v>43.89</v>
      </c>
      <c r="K60" s="12">
        <v>38.840000000000003</v>
      </c>
    </row>
    <row r="61" spans="1:11" x14ac:dyDescent="0.25">
      <c r="A61" s="10"/>
      <c r="B61" s="10"/>
      <c r="C61" s="10"/>
      <c r="D61" s="11" t="s">
        <v>135</v>
      </c>
      <c r="E61" s="11" t="s">
        <v>136</v>
      </c>
      <c r="F61" s="12">
        <v>222.19</v>
      </c>
      <c r="G61" s="12">
        <v>1500</v>
      </c>
      <c r="H61" s="12">
        <v>1500</v>
      </c>
      <c r="I61" s="12">
        <v>891.9</v>
      </c>
      <c r="J61" s="12">
        <v>401.41</v>
      </c>
      <c r="K61" s="12">
        <v>59.46</v>
      </c>
    </row>
    <row r="62" spans="1:11" x14ac:dyDescent="0.25">
      <c r="A62" s="10"/>
      <c r="B62" s="10"/>
      <c r="C62" s="10"/>
      <c r="D62" s="11" t="s">
        <v>137</v>
      </c>
      <c r="E62" s="11" t="s">
        <v>138</v>
      </c>
      <c r="F62" s="12">
        <v>4083.53</v>
      </c>
      <c r="G62" s="12">
        <v>3000</v>
      </c>
      <c r="H62" s="12">
        <v>3000</v>
      </c>
      <c r="I62" s="12">
        <v>1304.1099999999999</v>
      </c>
      <c r="J62" s="12">
        <v>31.94</v>
      </c>
      <c r="K62" s="12">
        <v>43.47</v>
      </c>
    </row>
    <row r="63" spans="1:11" x14ac:dyDescent="0.25">
      <c r="A63" s="10"/>
      <c r="B63" s="10"/>
      <c r="C63" s="10"/>
      <c r="D63" s="11" t="s">
        <v>139</v>
      </c>
      <c r="E63" s="11" t="s">
        <v>134</v>
      </c>
      <c r="F63" s="12">
        <v>3660.07</v>
      </c>
      <c r="G63" s="12">
        <v>4500</v>
      </c>
      <c r="H63" s="12">
        <v>4500</v>
      </c>
      <c r="I63" s="12">
        <v>1300</v>
      </c>
      <c r="J63" s="12">
        <v>35.520000000000003</v>
      </c>
      <c r="K63" s="12">
        <v>28.89</v>
      </c>
    </row>
    <row r="64" spans="1:11" x14ac:dyDescent="0.25">
      <c r="A64" s="10"/>
      <c r="B64" s="11" t="s">
        <v>140</v>
      </c>
      <c r="C64" s="10"/>
      <c r="D64" s="10"/>
      <c r="E64" s="11" t="s">
        <v>141</v>
      </c>
      <c r="F64" s="12">
        <v>962.46</v>
      </c>
      <c r="G64" s="12">
        <v>2000</v>
      </c>
      <c r="H64" s="12">
        <v>2000</v>
      </c>
      <c r="I64" s="12">
        <v>805.36</v>
      </c>
      <c r="J64" s="12">
        <v>83.68</v>
      </c>
      <c r="K64" s="12">
        <v>40.270000000000003</v>
      </c>
    </row>
    <row r="65" spans="1:11" x14ac:dyDescent="0.25">
      <c r="A65" s="10"/>
      <c r="B65" s="10"/>
      <c r="C65" s="11" t="s">
        <v>142</v>
      </c>
      <c r="D65" s="10"/>
      <c r="E65" s="11" t="s">
        <v>143</v>
      </c>
      <c r="F65" s="12">
        <v>962.46</v>
      </c>
      <c r="G65" s="12">
        <v>2000</v>
      </c>
      <c r="H65" s="12">
        <v>2000</v>
      </c>
      <c r="I65" s="12">
        <v>805.36</v>
      </c>
      <c r="J65" s="12">
        <v>83.68</v>
      </c>
      <c r="K65" s="12">
        <v>40.270000000000003</v>
      </c>
    </row>
    <row r="66" spans="1:11" x14ac:dyDescent="0.25">
      <c r="A66" s="10"/>
      <c r="B66" s="10"/>
      <c r="C66" s="10"/>
      <c r="D66" s="11" t="s">
        <v>144</v>
      </c>
      <c r="E66" s="11" t="s">
        <v>145</v>
      </c>
      <c r="F66" s="12">
        <v>962.46</v>
      </c>
      <c r="G66" s="12">
        <v>2000</v>
      </c>
      <c r="H66" s="12">
        <v>2000</v>
      </c>
      <c r="I66" s="12">
        <v>805.36</v>
      </c>
      <c r="J66" s="12">
        <v>83.68</v>
      </c>
      <c r="K66" s="12">
        <v>40.270000000000003</v>
      </c>
    </row>
    <row r="67" spans="1:11" x14ac:dyDescent="0.25">
      <c r="A67" s="10"/>
      <c r="B67" s="11" t="s">
        <v>146</v>
      </c>
      <c r="C67" s="10"/>
      <c r="D67" s="10"/>
      <c r="E67" s="11" t="s">
        <v>147</v>
      </c>
      <c r="F67" s="12">
        <v>39876.71</v>
      </c>
      <c r="G67" s="12">
        <v>70000</v>
      </c>
      <c r="H67" s="12">
        <v>70000</v>
      </c>
      <c r="I67" s="12">
        <v>42293.94</v>
      </c>
      <c r="J67" s="12">
        <v>106.06</v>
      </c>
      <c r="K67" s="12">
        <v>60.42</v>
      </c>
    </row>
    <row r="68" spans="1:11" x14ac:dyDescent="0.25">
      <c r="A68" s="10"/>
      <c r="B68" s="10"/>
      <c r="C68" s="11" t="s">
        <v>148</v>
      </c>
      <c r="D68" s="10"/>
      <c r="E68" s="11" t="s">
        <v>149</v>
      </c>
      <c r="F68" s="12">
        <v>39876.71</v>
      </c>
      <c r="G68" s="12">
        <v>70000</v>
      </c>
      <c r="H68" s="12">
        <v>70000</v>
      </c>
      <c r="I68" s="12">
        <v>42293.94</v>
      </c>
      <c r="J68" s="12">
        <v>106.06</v>
      </c>
      <c r="K68" s="12">
        <v>60.42</v>
      </c>
    </row>
    <row r="69" spans="1:11" x14ac:dyDescent="0.25">
      <c r="A69" s="10"/>
      <c r="B69" s="10"/>
      <c r="C69" s="10"/>
      <c r="D69" s="11" t="s">
        <v>150</v>
      </c>
      <c r="E69" s="11" t="s">
        <v>151</v>
      </c>
      <c r="F69" s="12">
        <v>20776.669999999998</v>
      </c>
      <c r="G69" s="12">
        <v>39000</v>
      </c>
      <c r="H69" s="12">
        <v>39000</v>
      </c>
      <c r="I69" s="12">
        <v>16524.89</v>
      </c>
      <c r="J69" s="12">
        <v>79.540000000000006</v>
      </c>
      <c r="K69" s="12">
        <v>42.37</v>
      </c>
    </row>
    <row r="70" spans="1:11" x14ac:dyDescent="0.25">
      <c r="A70" s="10"/>
      <c r="B70" s="10"/>
      <c r="C70" s="10"/>
      <c r="D70" s="11" t="s">
        <v>152</v>
      </c>
      <c r="E70" s="11" t="s">
        <v>153</v>
      </c>
      <c r="F70" s="12">
        <v>19100.04</v>
      </c>
      <c r="G70" s="12">
        <v>31000</v>
      </c>
      <c r="H70" s="12">
        <v>31000</v>
      </c>
      <c r="I70" s="12">
        <v>25769.05</v>
      </c>
      <c r="J70" s="12">
        <v>134.91999999999999</v>
      </c>
      <c r="K70" s="12">
        <v>83.13</v>
      </c>
    </row>
    <row r="71" spans="1:11" x14ac:dyDescent="0.25">
      <c r="A71" s="8" t="s">
        <v>14</v>
      </c>
      <c r="B71" s="7"/>
      <c r="C71" s="7"/>
      <c r="D71" s="7"/>
      <c r="E71" s="8" t="s">
        <v>154</v>
      </c>
      <c r="F71" s="9">
        <v>29926.38</v>
      </c>
      <c r="G71" s="9">
        <v>84000</v>
      </c>
      <c r="H71" s="9">
        <v>84000</v>
      </c>
      <c r="I71" s="9">
        <v>14230.2</v>
      </c>
      <c r="J71" s="9">
        <v>47.55</v>
      </c>
      <c r="K71" s="9">
        <v>16.940000000000001</v>
      </c>
    </row>
    <row r="72" spans="1:11" x14ac:dyDescent="0.25">
      <c r="A72" s="10"/>
      <c r="B72" s="11" t="s">
        <v>155</v>
      </c>
      <c r="C72" s="10"/>
      <c r="D72" s="10"/>
      <c r="E72" s="11" t="s">
        <v>156</v>
      </c>
      <c r="F72" s="12">
        <v>29926.38</v>
      </c>
      <c r="G72" s="12">
        <v>84000</v>
      </c>
      <c r="H72" s="12">
        <v>84000</v>
      </c>
      <c r="I72" s="12">
        <v>14230.2</v>
      </c>
      <c r="J72" s="12">
        <v>47.55</v>
      </c>
      <c r="K72" s="12">
        <v>16.940000000000001</v>
      </c>
    </row>
    <row r="73" spans="1:11" x14ac:dyDescent="0.25">
      <c r="A73" s="10"/>
      <c r="B73" s="10"/>
      <c r="C73" s="11" t="s">
        <v>157</v>
      </c>
      <c r="D73" s="10"/>
      <c r="E73" s="11" t="s">
        <v>158</v>
      </c>
      <c r="F73" s="12">
        <v>13126.38</v>
      </c>
      <c r="G73" s="12">
        <v>64000</v>
      </c>
      <c r="H73" s="12">
        <v>64000</v>
      </c>
      <c r="I73" s="12">
        <v>14230.2</v>
      </c>
      <c r="J73" s="12">
        <v>108.41</v>
      </c>
      <c r="K73" s="12">
        <v>22.23</v>
      </c>
    </row>
    <row r="74" spans="1:11" x14ac:dyDescent="0.25">
      <c r="A74" s="10"/>
      <c r="B74" s="10"/>
      <c r="C74" s="10"/>
      <c r="D74" s="11" t="s">
        <v>159</v>
      </c>
      <c r="E74" s="11" t="s">
        <v>160</v>
      </c>
      <c r="F74" s="12">
        <v>0</v>
      </c>
      <c r="G74" s="12">
        <v>2000</v>
      </c>
      <c r="H74" s="12">
        <v>2000</v>
      </c>
      <c r="I74" s="12">
        <v>0</v>
      </c>
      <c r="J74" s="10"/>
      <c r="K74" s="12">
        <v>0</v>
      </c>
    </row>
    <row r="75" spans="1:11" x14ac:dyDescent="0.25">
      <c r="A75" s="10"/>
      <c r="B75" s="10"/>
      <c r="C75" s="10"/>
      <c r="D75" s="11" t="s">
        <v>161</v>
      </c>
      <c r="E75" s="11" t="s">
        <v>162</v>
      </c>
      <c r="F75" s="12">
        <v>13126.38</v>
      </c>
      <c r="G75" s="12">
        <v>62000</v>
      </c>
      <c r="H75" s="12">
        <v>62000</v>
      </c>
      <c r="I75" s="12">
        <v>14230.2</v>
      </c>
      <c r="J75" s="12">
        <v>108.41</v>
      </c>
      <c r="K75" s="12">
        <v>22.95</v>
      </c>
    </row>
    <row r="76" spans="1:11" x14ac:dyDescent="0.25">
      <c r="A76" s="10"/>
      <c r="B76" s="10"/>
      <c r="C76" s="11" t="s">
        <v>163</v>
      </c>
      <c r="D76" s="10"/>
      <c r="E76" s="11" t="s">
        <v>164</v>
      </c>
      <c r="F76" s="12">
        <v>16800</v>
      </c>
      <c r="G76" s="12">
        <v>20000</v>
      </c>
      <c r="H76" s="12">
        <v>20000</v>
      </c>
      <c r="I76" s="12">
        <v>0</v>
      </c>
      <c r="J76" s="12">
        <v>0</v>
      </c>
      <c r="K76" s="12">
        <v>0</v>
      </c>
    </row>
    <row r="77" spans="1:11" x14ac:dyDescent="0.25">
      <c r="A77" s="10"/>
      <c r="B77" s="10"/>
      <c r="C77" s="10"/>
      <c r="D77" s="11" t="s">
        <v>165</v>
      </c>
      <c r="E77" s="11" t="s">
        <v>166</v>
      </c>
      <c r="F77" s="12">
        <v>16800</v>
      </c>
      <c r="G77" s="12">
        <v>20000</v>
      </c>
      <c r="H77" s="12">
        <v>20000</v>
      </c>
      <c r="I77" s="12">
        <v>0</v>
      </c>
      <c r="J77" s="12">
        <v>0</v>
      </c>
      <c r="K77" s="12">
        <v>0</v>
      </c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7">
    <mergeCell ref="A27:E27"/>
    <mergeCell ref="A1:K1"/>
    <mergeCell ref="A3:K3"/>
    <mergeCell ref="A5:K5"/>
    <mergeCell ref="A7:E7"/>
    <mergeCell ref="A8:E8"/>
    <mergeCell ref="A26:E2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"/>
  <sheetViews>
    <sheetView tabSelected="1" view="pageBreakPreview" zoomScaleNormal="100" zoomScaleSheetLayoutView="100" workbookViewId="0">
      <selection activeCell="N10" sqref="N10"/>
    </sheetView>
  </sheetViews>
  <sheetFormatPr defaultRowHeight="15" x14ac:dyDescent="0.25"/>
  <cols>
    <col min="1" max="1" width="27.28515625" customWidth="1"/>
    <col min="2" max="2" width="12" customWidth="1"/>
    <col min="3" max="3" width="12.5703125" customWidth="1"/>
    <col min="4" max="5" width="13.140625" customWidth="1"/>
    <col min="6" max="10" width="11.140625" customWidth="1"/>
  </cols>
  <sheetData>
    <row r="1" spans="1:8" ht="15.75" x14ac:dyDescent="0.25">
      <c r="A1" s="80" t="s">
        <v>167</v>
      </c>
      <c r="B1" s="71"/>
      <c r="C1" s="71"/>
      <c r="D1" s="71"/>
      <c r="E1" s="71"/>
      <c r="F1" s="71"/>
      <c r="G1" s="71"/>
    </row>
    <row r="2" spans="1:8" x14ac:dyDescent="0.25">
      <c r="A2" s="1"/>
      <c r="B2" s="1"/>
      <c r="C2" s="1"/>
      <c r="D2" s="1"/>
      <c r="E2" s="1"/>
      <c r="F2" s="1"/>
      <c r="G2" s="1"/>
    </row>
    <row r="3" spans="1:8" ht="51" x14ac:dyDescent="0.25">
      <c r="A3" s="3" t="s">
        <v>4</v>
      </c>
      <c r="B3" s="2" t="s">
        <v>40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46"/>
    </row>
    <row r="4" spans="1:8" x14ac:dyDescent="0.2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spans="1:8" x14ac:dyDescent="0.25">
      <c r="A5" s="8" t="s">
        <v>41</v>
      </c>
      <c r="B5" s="9">
        <f>B6+B8+B10+B12+B14</f>
        <v>2045534.5699999998</v>
      </c>
      <c r="C5" s="9">
        <f t="shared" ref="C5:E5" si="0">C6+C8+C10+C12+C14</f>
        <v>4111600</v>
      </c>
      <c r="D5" s="9">
        <f t="shared" si="0"/>
        <v>4111600</v>
      </c>
      <c r="E5" s="9">
        <f t="shared" si="0"/>
        <v>2285250.8200000003</v>
      </c>
      <c r="F5" s="9">
        <f>E5/B5*100</f>
        <v>111.71900262726923</v>
      </c>
      <c r="G5" s="9">
        <v>55.58</v>
      </c>
    </row>
    <row r="6" spans="1:8" x14ac:dyDescent="0.25">
      <c r="A6" s="8" t="s">
        <v>168</v>
      </c>
      <c r="B6" s="9">
        <v>1983421.43</v>
      </c>
      <c r="C6" s="9">
        <v>3923100</v>
      </c>
      <c r="D6" s="9">
        <v>3923100</v>
      </c>
      <c r="E6" s="9">
        <v>2200268.66</v>
      </c>
      <c r="F6" s="9">
        <v>110.93</v>
      </c>
      <c r="G6" s="9">
        <v>56.08</v>
      </c>
    </row>
    <row r="7" spans="1:8" x14ac:dyDescent="0.25">
      <c r="A7" s="11" t="s">
        <v>169</v>
      </c>
      <c r="B7" s="12">
        <v>1983421.43</v>
      </c>
      <c r="C7" s="12">
        <v>3923100</v>
      </c>
      <c r="D7" s="12">
        <v>3923100</v>
      </c>
      <c r="E7" s="12">
        <v>2200268.66</v>
      </c>
      <c r="F7" s="12">
        <v>110.93</v>
      </c>
      <c r="G7" s="12">
        <v>56.08</v>
      </c>
    </row>
    <row r="8" spans="1:8" x14ac:dyDescent="0.25">
      <c r="A8" s="8" t="s">
        <v>170</v>
      </c>
      <c r="B8" s="9">
        <v>3639.5</v>
      </c>
      <c r="C8" s="9">
        <v>8000</v>
      </c>
      <c r="D8" s="9">
        <v>8000</v>
      </c>
      <c r="E8" s="9">
        <v>3083</v>
      </c>
      <c r="F8" s="9">
        <v>84.71</v>
      </c>
      <c r="G8" s="9">
        <v>38.54</v>
      </c>
    </row>
    <row r="9" spans="1:8" x14ac:dyDescent="0.25">
      <c r="A9" s="11" t="s">
        <v>171</v>
      </c>
      <c r="B9" s="12">
        <v>3639.5</v>
      </c>
      <c r="C9" s="12">
        <v>8000</v>
      </c>
      <c r="D9" s="12">
        <v>8000</v>
      </c>
      <c r="E9" s="12">
        <v>3083</v>
      </c>
      <c r="F9" s="12">
        <v>84.71</v>
      </c>
      <c r="G9" s="12">
        <v>38.54</v>
      </c>
    </row>
    <row r="10" spans="1:8" x14ac:dyDescent="0.25">
      <c r="A10" s="8" t="s">
        <v>172</v>
      </c>
      <c r="B10" s="9">
        <v>527.75</v>
      </c>
      <c r="C10" s="9">
        <v>3500</v>
      </c>
      <c r="D10" s="9">
        <v>3500</v>
      </c>
      <c r="E10" s="9">
        <v>2454.1</v>
      </c>
      <c r="F10" s="9">
        <v>465.01</v>
      </c>
      <c r="G10" s="9">
        <v>70.12</v>
      </c>
    </row>
    <row r="11" spans="1:8" x14ac:dyDescent="0.25">
      <c r="A11" s="11" t="s">
        <v>173</v>
      </c>
      <c r="B11" s="12">
        <v>527.75</v>
      </c>
      <c r="C11" s="12">
        <v>3500</v>
      </c>
      <c r="D11" s="12">
        <v>3500</v>
      </c>
      <c r="E11" s="12">
        <v>2454.1</v>
      </c>
      <c r="F11" s="12">
        <v>465.01</v>
      </c>
      <c r="G11" s="12">
        <v>70.12</v>
      </c>
    </row>
    <row r="12" spans="1:8" x14ac:dyDescent="0.25">
      <c r="A12" s="8" t="s">
        <v>174</v>
      </c>
      <c r="B12" s="9">
        <v>0</v>
      </c>
      <c r="C12" s="9">
        <v>47000</v>
      </c>
      <c r="D12" s="9">
        <v>47000</v>
      </c>
      <c r="E12" s="9">
        <v>0</v>
      </c>
      <c r="F12" s="7"/>
      <c r="G12" s="9">
        <v>0</v>
      </c>
    </row>
    <row r="13" spans="1:8" x14ac:dyDescent="0.25">
      <c r="A13" s="11" t="s">
        <v>175</v>
      </c>
      <c r="B13" s="12">
        <v>0</v>
      </c>
      <c r="C13" s="12">
        <v>47000</v>
      </c>
      <c r="D13" s="12">
        <v>47000</v>
      </c>
      <c r="E13" s="12">
        <v>0</v>
      </c>
      <c r="F13" s="10"/>
      <c r="G13" s="12">
        <v>0</v>
      </c>
    </row>
    <row r="14" spans="1:8" x14ac:dyDescent="0.25">
      <c r="A14" s="8" t="s">
        <v>176</v>
      </c>
      <c r="B14" s="9">
        <v>57945.89</v>
      </c>
      <c r="C14" s="9">
        <v>130000</v>
      </c>
      <c r="D14" s="9">
        <v>130000</v>
      </c>
      <c r="E14" s="9">
        <v>79445.06</v>
      </c>
      <c r="F14" s="9">
        <v>137.1</v>
      </c>
      <c r="G14" s="9">
        <v>61.11</v>
      </c>
    </row>
    <row r="15" spans="1:8" x14ac:dyDescent="0.25">
      <c r="A15" s="11" t="s">
        <v>177</v>
      </c>
      <c r="B15" s="12">
        <v>57945.89</v>
      </c>
      <c r="C15" s="12">
        <v>130000</v>
      </c>
      <c r="D15" s="12">
        <v>130000</v>
      </c>
      <c r="E15" s="12">
        <v>79445.06</v>
      </c>
      <c r="F15" s="12">
        <v>137.1</v>
      </c>
      <c r="G15" s="12">
        <v>61.11</v>
      </c>
    </row>
    <row r="16" spans="1:8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8" t="s">
        <v>72</v>
      </c>
      <c r="B17" s="9">
        <f>B18+B20+B22+B24+B26</f>
        <v>2413115.7899999996</v>
      </c>
      <c r="C17" s="9">
        <f>C18+C20+C22+C24+C26</f>
        <v>4176100</v>
      </c>
      <c r="D17" s="9">
        <f t="shared" ref="D17:E17" si="1">D18+D20+D22+D24+D26</f>
        <v>4176100</v>
      </c>
      <c r="E17" s="9">
        <f t="shared" si="1"/>
        <v>2290296.1500000004</v>
      </c>
      <c r="F17" s="9">
        <v>94.91</v>
      </c>
      <c r="G17" s="9">
        <v>54.84</v>
      </c>
    </row>
    <row r="18" spans="1:7" x14ac:dyDescent="0.25">
      <c r="A18" s="8" t="s">
        <v>168</v>
      </c>
      <c r="B18" s="9">
        <v>2318900.65</v>
      </c>
      <c r="C18" s="9">
        <v>3923100</v>
      </c>
      <c r="D18" s="9">
        <v>3923100</v>
      </c>
      <c r="E18" s="9">
        <v>2230962.67</v>
      </c>
      <c r="F18" s="9">
        <v>96.21</v>
      </c>
      <c r="G18" s="9">
        <v>56.87</v>
      </c>
    </row>
    <row r="19" spans="1:7" x14ac:dyDescent="0.25">
      <c r="A19" s="11" t="s">
        <v>169</v>
      </c>
      <c r="B19" s="12">
        <v>2318900.65</v>
      </c>
      <c r="C19" s="12">
        <v>3923100</v>
      </c>
      <c r="D19" s="12">
        <v>3923100</v>
      </c>
      <c r="E19" s="12">
        <v>2230962.67</v>
      </c>
      <c r="F19" s="12">
        <v>96.21</v>
      </c>
      <c r="G19" s="12">
        <v>56.87</v>
      </c>
    </row>
    <row r="20" spans="1:7" x14ac:dyDescent="0.25">
      <c r="A20" s="8" t="s">
        <v>170</v>
      </c>
      <c r="B20" s="9">
        <v>2062.5</v>
      </c>
      <c r="C20" s="9">
        <v>8000</v>
      </c>
      <c r="D20" s="9">
        <v>8000</v>
      </c>
      <c r="E20" s="9">
        <v>7782.87</v>
      </c>
      <c r="F20" s="9">
        <v>377.35</v>
      </c>
      <c r="G20" s="9">
        <v>97.29</v>
      </c>
    </row>
    <row r="21" spans="1:7" x14ac:dyDescent="0.25">
      <c r="A21" s="11" t="s">
        <v>171</v>
      </c>
      <c r="B21" s="12">
        <v>2062.5</v>
      </c>
      <c r="C21" s="12">
        <v>8000</v>
      </c>
      <c r="D21" s="12">
        <v>8000</v>
      </c>
      <c r="E21" s="12">
        <v>7782.87</v>
      </c>
      <c r="F21" s="12">
        <v>377.35</v>
      </c>
      <c r="G21" s="12">
        <v>97.29</v>
      </c>
    </row>
    <row r="22" spans="1:7" x14ac:dyDescent="0.25">
      <c r="A22" s="8" t="s">
        <v>172</v>
      </c>
      <c r="B22" s="9">
        <v>222.19</v>
      </c>
      <c r="C22" s="9">
        <v>4000</v>
      </c>
      <c r="D22" s="9">
        <v>4000</v>
      </c>
      <c r="E22" s="9">
        <v>222.97</v>
      </c>
      <c r="F22" s="9">
        <v>100.35</v>
      </c>
      <c r="G22" s="9">
        <v>5.57</v>
      </c>
    </row>
    <row r="23" spans="1:7" x14ac:dyDescent="0.25">
      <c r="A23" s="11" t="s">
        <v>173</v>
      </c>
      <c r="B23" s="12">
        <v>222.19</v>
      </c>
      <c r="C23" s="12">
        <v>4000</v>
      </c>
      <c r="D23" s="12">
        <v>4000</v>
      </c>
      <c r="E23" s="12">
        <v>222.97</v>
      </c>
      <c r="F23" s="12">
        <v>100.35</v>
      </c>
      <c r="G23" s="12">
        <v>5.57</v>
      </c>
    </row>
    <row r="24" spans="1:7" x14ac:dyDescent="0.25">
      <c r="A24" s="8" t="s">
        <v>174</v>
      </c>
      <c r="B24" s="9">
        <v>19147.509999999998</v>
      </c>
      <c r="C24" s="9">
        <v>47000</v>
      </c>
      <c r="D24" s="9">
        <v>47000</v>
      </c>
      <c r="E24" s="9">
        <v>0</v>
      </c>
      <c r="F24" s="9">
        <v>0</v>
      </c>
      <c r="G24" s="9">
        <v>0</v>
      </c>
    </row>
    <row r="25" spans="1:7" x14ac:dyDescent="0.25">
      <c r="A25" s="11" t="s">
        <v>175</v>
      </c>
      <c r="B25" s="12">
        <v>19147.509999999998</v>
      </c>
      <c r="C25" s="12">
        <v>47000</v>
      </c>
      <c r="D25" s="12">
        <v>47000</v>
      </c>
      <c r="E25" s="12">
        <v>0</v>
      </c>
      <c r="F25" s="12">
        <v>0</v>
      </c>
      <c r="G25" s="12">
        <v>0</v>
      </c>
    </row>
    <row r="26" spans="1:7" x14ac:dyDescent="0.25">
      <c r="A26" s="8" t="s">
        <v>176</v>
      </c>
      <c r="B26" s="9">
        <v>72782.94</v>
      </c>
      <c r="C26" s="9">
        <v>194000</v>
      </c>
      <c r="D26" s="9">
        <v>194000</v>
      </c>
      <c r="E26" s="9">
        <v>51327.64</v>
      </c>
      <c r="F26" s="9">
        <v>70.52</v>
      </c>
      <c r="G26" s="9">
        <v>26.46</v>
      </c>
    </row>
    <row r="27" spans="1:7" x14ac:dyDescent="0.25">
      <c r="A27" s="11" t="s">
        <v>177</v>
      </c>
      <c r="B27" s="12">
        <v>72782.94</v>
      </c>
      <c r="C27" s="12">
        <v>194000</v>
      </c>
      <c r="D27" s="12">
        <v>194000</v>
      </c>
      <c r="E27" s="12">
        <v>51327.64</v>
      </c>
      <c r="F27" s="12">
        <v>70.52</v>
      </c>
      <c r="G27" s="12">
        <v>26.46</v>
      </c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</sheetData>
  <mergeCells count="1">
    <mergeCell ref="A1:G1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tabSelected="1" view="pageBreakPreview" zoomScaleNormal="100" zoomScaleSheetLayoutView="100" workbookViewId="0">
      <selection activeCell="N10" sqref="N10"/>
    </sheetView>
  </sheetViews>
  <sheetFormatPr defaultRowHeight="15" x14ac:dyDescent="0.25"/>
  <cols>
    <col min="1" max="1" width="39" customWidth="1"/>
    <col min="2" max="4" width="15.28515625" customWidth="1"/>
    <col min="5" max="5" width="12.7109375" bestFit="1" customWidth="1"/>
    <col min="6" max="10" width="11.140625" customWidth="1"/>
  </cols>
  <sheetData>
    <row r="1" spans="1:7" ht="15.75" x14ac:dyDescent="0.25">
      <c r="A1" s="80" t="s">
        <v>178</v>
      </c>
      <c r="B1" s="71"/>
      <c r="C1" s="71"/>
      <c r="D1" s="71"/>
      <c r="E1" s="71"/>
      <c r="F1" s="71"/>
      <c r="G1" s="71"/>
    </row>
    <row r="2" spans="1:7" x14ac:dyDescent="0.25">
      <c r="A2" s="1"/>
      <c r="B2" s="1"/>
      <c r="C2" s="1"/>
      <c r="D2" s="1"/>
      <c r="E2" s="1"/>
      <c r="F2" s="1"/>
      <c r="G2" s="1"/>
    </row>
    <row r="3" spans="1:7" ht="50.25" customHeight="1" x14ac:dyDescent="0.25">
      <c r="A3" s="3" t="s">
        <v>4</v>
      </c>
      <c r="B3" s="2" t="s">
        <v>40</v>
      </c>
      <c r="C3" s="2" t="s">
        <v>6</v>
      </c>
      <c r="D3" s="3" t="s">
        <v>7</v>
      </c>
      <c r="E3" s="2" t="s">
        <v>8</v>
      </c>
      <c r="F3" s="3" t="s">
        <v>9</v>
      </c>
      <c r="G3" s="3" t="s">
        <v>10</v>
      </c>
    </row>
    <row r="4" spans="1:7" x14ac:dyDescent="0.2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spans="1:7" x14ac:dyDescent="0.25">
      <c r="A5" s="8" t="s">
        <v>72</v>
      </c>
      <c r="B5" s="9">
        <v>2467534.5499999998</v>
      </c>
      <c r="C5" s="9">
        <v>4176100</v>
      </c>
      <c r="D5" s="9">
        <v>4176100</v>
      </c>
      <c r="E5" s="9">
        <v>2285046.15</v>
      </c>
      <c r="F5" s="9">
        <v>92.6</v>
      </c>
      <c r="G5" s="9">
        <v>54.72</v>
      </c>
    </row>
    <row r="6" spans="1:7" ht="26.25" x14ac:dyDescent="0.25">
      <c r="A6" s="47" t="s">
        <v>179</v>
      </c>
      <c r="B6" s="12">
        <v>2467534.5499999998</v>
      </c>
      <c r="C6" s="12">
        <v>4176100</v>
      </c>
      <c r="D6" s="12">
        <v>4176100</v>
      </c>
      <c r="E6" s="12">
        <v>2285046.15</v>
      </c>
      <c r="F6" s="12">
        <v>92.6</v>
      </c>
      <c r="G6" s="12">
        <v>54.72</v>
      </c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</sheetData>
  <mergeCells count="1">
    <mergeCell ref="A1:G1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abSelected="1" view="pageBreakPreview" topLeftCell="A2" zoomScale="130" zoomScaleNormal="100" zoomScaleSheetLayoutView="130" workbookViewId="0">
      <selection activeCell="N10" sqref="N10"/>
    </sheetView>
  </sheetViews>
  <sheetFormatPr defaultRowHeight="15" x14ac:dyDescent="0.25"/>
  <cols>
    <col min="1" max="1" width="7.5703125" customWidth="1"/>
    <col min="2" max="2" width="5.28515625" customWidth="1"/>
    <col min="3" max="5" width="1.85546875" customWidth="1"/>
    <col min="6" max="10" width="11.140625" customWidth="1"/>
    <col min="11" max="11" width="11.7109375" customWidth="1"/>
  </cols>
  <sheetData>
    <row r="1" spans="1:11" ht="15.75" x14ac:dyDescent="0.25">
      <c r="A1" s="80" t="s">
        <v>1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72" t="s">
        <v>38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72" t="s">
        <v>180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63" customHeight="1" x14ac:dyDescent="0.25">
      <c r="A7" s="64" t="s">
        <v>4</v>
      </c>
      <c r="B7" s="65"/>
      <c r="C7" s="65"/>
      <c r="D7" s="65"/>
      <c r="E7" s="66"/>
      <c r="F7" s="2" t="s">
        <v>40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1:11" x14ac:dyDescent="0.25">
      <c r="A8" s="67" t="s">
        <v>11</v>
      </c>
      <c r="B8" s="68"/>
      <c r="C8" s="68"/>
      <c r="D8" s="68"/>
      <c r="E8" s="69"/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</row>
    <row r="9" spans="1:11" x14ac:dyDescent="0.25">
      <c r="A9" s="81" t="s">
        <v>182</v>
      </c>
      <c r="B9" s="82"/>
      <c r="C9" s="82"/>
      <c r="D9" s="82"/>
      <c r="E9" s="83"/>
      <c r="F9" s="13">
        <v>0</v>
      </c>
      <c r="G9" s="13">
        <v>0</v>
      </c>
      <c r="H9" s="13">
        <v>0</v>
      </c>
      <c r="I9" s="13">
        <v>0</v>
      </c>
      <c r="J9" s="14"/>
      <c r="K9" s="14"/>
    </row>
    <row r="10" spans="1:11" x14ac:dyDescent="0.25">
      <c r="A10" s="16"/>
      <c r="B10" s="17"/>
      <c r="C10" s="17"/>
      <c r="D10" s="17"/>
      <c r="E10" s="17"/>
      <c r="F10" s="15"/>
      <c r="G10" s="15"/>
      <c r="H10" s="15"/>
      <c r="I10" s="15"/>
      <c r="J10" s="15"/>
      <c r="K10" s="15"/>
    </row>
    <row r="11" spans="1:11" x14ac:dyDescent="0.25">
      <c r="A11" s="81" t="s">
        <v>183</v>
      </c>
      <c r="B11" s="82"/>
      <c r="C11" s="82"/>
      <c r="D11" s="82"/>
      <c r="E11" s="83"/>
      <c r="F11" s="13">
        <v>0</v>
      </c>
      <c r="G11" s="13">
        <v>0</v>
      </c>
      <c r="H11" s="13">
        <v>0</v>
      </c>
      <c r="I11" s="13">
        <v>0</v>
      </c>
      <c r="J11" s="14"/>
      <c r="K11" s="14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7">
    <mergeCell ref="A9:E9"/>
    <mergeCell ref="A11:E11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tabSelected="1" view="pageBreakPreview" zoomScaleNormal="100" zoomScaleSheetLayoutView="100" workbookViewId="0">
      <selection activeCell="N10" sqref="N10"/>
    </sheetView>
  </sheetViews>
  <sheetFormatPr defaultRowHeight="15" x14ac:dyDescent="0.25"/>
  <cols>
    <col min="1" max="1" width="23.85546875" customWidth="1"/>
    <col min="2" max="4" width="13.42578125" customWidth="1"/>
    <col min="5" max="5" width="9" bestFit="1" customWidth="1"/>
    <col min="6" max="10" width="11.140625" customWidth="1"/>
  </cols>
  <sheetData>
    <row r="1" spans="1:7" ht="15.75" x14ac:dyDescent="0.25">
      <c r="A1" s="80" t="s">
        <v>181</v>
      </c>
      <c r="B1" s="71"/>
      <c r="C1" s="71"/>
      <c r="D1" s="71"/>
      <c r="E1" s="71"/>
      <c r="F1" s="71"/>
      <c r="G1" s="71"/>
    </row>
    <row r="2" spans="1:7" x14ac:dyDescent="0.25">
      <c r="A2" s="1"/>
      <c r="B2" s="1"/>
      <c r="C2" s="1"/>
      <c r="D2" s="1"/>
      <c r="E2" s="1"/>
      <c r="F2" s="1"/>
      <c r="G2" s="1"/>
    </row>
    <row r="3" spans="1:7" ht="64.5" customHeight="1" x14ac:dyDescent="0.25">
      <c r="A3" s="3" t="s">
        <v>4</v>
      </c>
      <c r="B3" s="2" t="s">
        <v>40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</row>
    <row r="4" spans="1:7" x14ac:dyDescent="0.2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spans="1:7" x14ac:dyDescent="0.25">
      <c r="A5" s="8" t="s">
        <v>182</v>
      </c>
      <c r="B5" s="9">
        <v>0</v>
      </c>
      <c r="C5" s="9">
        <v>0</v>
      </c>
      <c r="D5" s="9">
        <v>0</v>
      </c>
      <c r="E5" s="9">
        <v>0</v>
      </c>
      <c r="F5" s="7"/>
      <c r="G5" s="7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8" t="s">
        <v>183</v>
      </c>
      <c r="B7" s="9">
        <v>0</v>
      </c>
      <c r="C7" s="9">
        <v>0</v>
      </c>
      <c r="D7" s="9">
        <v>0</v>
      </c>
      <c r="E7" s="9">
        <v>0</v>
      </c>
      <c r="F7" s="7"/>
      <c r="G7" s="7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</sheetData>
  <mergeCells count="1">
    <mergeCell ref="A1:G1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abSelected="1" view="pageBreakPreview" zoomScaleNormal="100" zoomScaleSheetLayoutView="100" workbookViewId="0">
      <selection activeCell="N10" sqref="N10"/>
    </sheetView>
  </sheetViews>
  <sheetFormatPr defaultRowHeight="15" x14ac:dyDescent="0.25"/>
  <cols>
    <col min="1" max="1" width="7.28515625" style="18" customWidth="1"/>
    <col min="2" max="2" width="13.85546875" style="18" customWidth="1"/>
    <col min="3" max="3" width="13.140625" style="18" bestFit="1" customWidth="1"/>
    <col min="4" max="4" width="23.85546875" style="18" customWidth="1"/>
    <col min="5" max="5" width="4" style="18" customWidth="1"/>
    <col min="6" max="7" width="11.140625" style="18" customWidth="1"/>
    <col min="8" max="8" width="14.85546875" style="18" customWidth="1"/>
    <col min="9" max="9" width="13.7109375" style="18" bestFit="1" customWidth="1"/>
    <col min="10" max="10" width="11.85546875" style="18" bestFit="1" customWidth="1"/>
    <col min="11" max="11" width="9.28515625" style="18" bestFit="1" customWidth="1"/>
    <col min="12" max="16384" width="9.140625" style="18"/>
  </cols>
  <sheetData>
    <row r="1" spans="1:11" ht="18" x14ac:dyDescent="0.25">
      <c r="A1" s="19"/>
      <c r="B1" s="19"/>
      <c r="C1" s="19"/>
      <c r="D1" s="19"/>
      <c r="E1" s="19"/>
      <c r="F1" s="20"/>
      <c r="G1" s="19"/>
      <c r="H1" s="21"/>
      <c r="I1" s="21"/>
      <c r="J1" s="21"/>
      <c r="K1" s="22"/>
    </row>
    <row r="2" spans="1:11" ht="15.75" x14ac:dyDescent="0.25">
      <c r="A2" s="85" t="s">
        <v>212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8" x14ac:dyDescent="0.25">
      <c r="A3" s="19"/>
      <c r="B3" s="19"/>
      <c r="C3" s="19"/>
      <c r="D3" s="19"/>
      <c r="E3" s="19"/>
      <c r="F3" s="20"/>
      <c r="G3" s="19"/>
      <c r="H3" s="21"/>
      <c r="I3" s="21"/>
      <c r="J3" s="21"/>
      <c r="K3" s="22"/>
    </row>
    <row r="4" spans="1:11" ht="15.75" x14ac:dyDescent="0.25">
      <c r="A4" s="86" t="s">
        <v>213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ht="15.75" customHeight="1" x14ac:dyDescent="0.25">
      <c r="A5" s="19"/>
      <c r="B5" s="19"/>
      <c r="C5" s="19"/>
      <c r="D5" s="19"/>
      <c r="E5" s="19"/>
      <c r="F5" s="20"/>
      <c r="G5" s="19"/>
      <c r="H5" s="21"/>
      <c r="I5" s="21"/>
      <c r="J5" s="21"/>
      <c r="K5" s="22"/>
    </row>
    <row r="6" spans="1:11" ht="53.25" customHeight="1" x14ac:dyDescent="0.25">
      <c r="A6" s="84" t="s">
        <v>4</v>
      </c>
      <c r="B6" s="84"/>
      <c r="C6" s="84"/>
      <c r="D6" s="84"/>
      <c r="E6" s="84"/>
      <c r="F6" s="84"/>
      <c r="G6" s="84"/>
      <c r="H6" s="33" t="s">
        <v>218</v>
      </c>
      <c r="I6" s="33" t="s">
        <v>219</v>
      </c>
      <c r="J6" s="33" t="s">
        <v>220</v>
      </c>
      <c r="K6" s="23" t="s">
        <v>10</v>
      </c>
    </row>
    <row r="7" spans="1:11" x14ac:dyDescent="0.25">
      <c r="A7" s="87">
        <v>1</v>
      </c>
      <c r="B7" s="87"/>
      <c r="C7" s="87"/>
      <c r="D7" s="87"/>
      <c r="E7" s="87"/>
      <c r="F7" s="87"/>
      <c r="G7" s="87"/>
      <c r="H7" s="24">
        <v>2</v>
      </c>
      <c r="I7" s="24">
        <v>3</v>
      </c>
      <c r="J7" s="24">
        <v>4</v>
      </c>
      <c r="K7" s="25" t="s">
        <v>214</v>
      </c>
    </row>
    <row r="8" spans="1:11" ht="63.75" x14ac:dyDescent="0.25">
      <c r="A8" s="88" t="s">
        <v>215</v>
      </c>
      <c r="B8" s="88"/>
      <c r="C8" s="88"/>
      <c r="D8" s="88"/>
      <c r="E8" s="88"/>
      <c r="F8" s="88"/>
      <c r="G8" s="26" t="s">
        <v>216</v>
      </c>
      <c r="H8" s="27"/>
      <c r="I8" s="27"/>
      <c r="J8" s="27"/>
      <c r="K8" s="28"/>
    </row>
    <row r="9" spans="1:11" ht="76.5" x14ac:dyDescent="0.25">
      <c r="A9" s="29" t="s">
        <v>184</v>
      </c>
      <c r="B9" s="26" t="s">
        <v>185</v>
      </c>
      <c r="C9" s="26" t="s">
        <v>186</v>
      </c>
      <c r="D9" s="26" t="s">
        <v>187</v>
      </c>
      <c r="E9" s="26" t="s">
        <v>188</v>
      </c>
      <c r="F9" s="29" t="s">
        <v>189</v>
      </c>
      <c r="G9" s="30" t="s">
        <v>217</v>
      </c>
      <c r="H9" s="31"/>
      <c r="I9" s="31"/>
      <c r="J9" s="31"/>
      <c r="K9" s="32"/>
    </row>
    <row r="10" spans="1:11" x14ac:dyDescent="0.25">
      <c r="A10" s="35" t="s">
        <v>190</v>
      </c>
      <c r="B10" s="35" t="s">
        <v>191</v>
      </c>
      <c r="C10" s="35" t="s">
        <v>192</v>
      </c>
      <c r="D10" s="35" t="s">
        <v>193</v>
      </c>
      <c r="E10" s="35" t="s">
        <v>194</v>
      </c>
      <c r="F10" s="35" t="s">
        <v>13</v>
      </c>
      <c r="G10" s="35" t="s">
        <v>73</v>
      </c>
      <c r="H10" s="36">
        <v>3923100</v>
      </c>
      <c r="I10" s="36">
        <v>3923100</v>
      </c>
      <c r="J10" s="36">
        <v>2225712.67</v>
      </c>
      <c r="K10" s="37">
        <f>J10/H10</f>
        <v>0.5673351864596875</v>
      </c>
    </row>
    <row r="11" spans="1:11" x14ac:dyDescent="0.25">
      <c r="A11" s="40" t="s">
        <v>190</v>
      </c>
      <c r="B11" s="40" t="s">
        <v>191</v>
      </c>
      <c r="C11" s="40" t="s">
        <v>192</v>
      </c>
      <c r="D11" s="40" t="s">
        <v>193</v>
      </c>
      <c r="E11" s="40" t="s">
        <v>194</v>
      </c>
      <c r="F11" s="40" t="s">
        <v>74</v>
      </c>
      <c r="G11" s="40" t="s">
        <v>75</v>
      </c>
      <c r="H11" s="41">
        <v>3272323</v>
      </c>
      <c r="I11" s="41">
        <v>3272323</v>
      </c>
      <c r="J11" s="41">
        <v>1881651.22</v>
      </c>
      <c r="K11" s="42">
        <f t="shared" ref="K11:K77" si="0">J11/H11</f>
        <v>0.57502001483349896</v>
      </c>
    </row>
    <row r="12" spans="1:11" x14ac:dyDescent="0.25">
      <c r="A12" s="34" t="s">
        <v>190</v>
      </c>
      <c r="B12" s="34" t="s">
        <v>191</v>
      </c>
      <c r="C12" s="34" t="s">
        <v>192</v>
      </c>
      <c r="D12" s="34" t="s">
        <v>193</v>
      </c>
      <c r="E12" s="34" t="s">
        <v>194</v>
      </c>
      <c r="F12" s="34" t="s">
        <v>76</v>
      </c>
      <c r="G12" s="34" t="s">
        <v>77</v>
      </c>
      <c r="H12" s="38">
        <v>2743000</v>
      </c>
      <c r="I12" s="38">
        <v>2743000</v>
      </c>
      <c r="J12" s="38">
        <v>1577755.84</v>
      </c>
      <c r="K12" s="39">
        <f t="shared" si="0"/>
        <v>0.57519352533722201</v>
      </c>
    </row>
    <row r="13" spans="1:11" x14ac:dyDescent="0.25">
      <c r="A13" s="35" t="s">
        <v>190</v>
      </c>
      <c r="B13" s="35" t="s">
        <v>191</v>
      </c>
      <c r="C13" s="35" t="s">
        <v>192</v>
      </c>
      <c r="D13" s="35" t="s">
        <v>193</v>
      </c>
      <c r="E13" s="35" t="s">
        <v>194</v>
      </c>
      <c r="F13" s="35" t="s">
        <v>78</v>
      </c>
      <c r="G13" s="35" t="s">
        <v>79</v>
      </c>
      <c r="H13" s="36">
        <v>2420000</v>
      </c>
      <c r="I13" s="36">
        <v>2420000</v>
      </c>
      <c r="J13" s="36">
        <v>1372128.76</v>
      </c>
      <c r="K13" s="37">
        <f t="shared" si="0"/>
        <v>0.56699535537190082</v>
      </c>
    </row>
    <row r="14" spans="1:11" x14ac:dyDescent="0.25">
      <c r="A14" s="35" t="s">
        <v>190</v>
      </c>
      <c r="B14" s="35" t="s">
        <v>191</v>
      </c>
      <c r="C14" s="35" t="s">
        <v>192</v>
      </c>
      <c r="D14" s="35" t="s">
        <v>193</v>
      </c>
      <c r="E14" s="35" t="s">
        <v>194</v>
      </c>
      <c r="F14" s="35" t="s">
        <v>80</v>
      </c>
      <c r="G14" s="35" t="s">
        <v>81</v>
      </c>
      <c r="H14" s="36">
        <v>323000</v>
      </c>
      <c r="I14" s="36">
        <v>323000</v>
      </c>
      <c r="J14" s="36">
        <v>205627.08</v>
      </c>
      <c r="K14" s="37">
        <f t="shared" si="0"/>
        <v>0.63661634674922596</v>
      </c>
    </row>
    <row r="15" spans="1:11" x14ac:dyDescent="0.25">
      <c r="A15" s="34" t="s">
        <v>190</v>
      </c>
      <c r="B15" s="34" t="s">
        <v>191</v>
      </c>
      <c r="C15" s="34" t="s">
        <v>192</v>
      </c>
      <c r="D15" s="34" t="s">
        <v>193</v>
      </c>
      <c r="E15" s="34" t="s">
        <v>194</v>
      </c>
      <c r="F15" s="34" t="s">
        <v>82</v>
      </c>
      <c r="G15" s="34" t="s">
        <v>83</v>
      </c>
      <c r="H15" s="38">
        <v>130000</v>
      </c>
      <c r="I15" s="38">
        <v>130000</v>
      </c>
      <c r="J15" s="38">
        <v>54253.56</v>
      </c>
      <c r="K15" s="39">
        <f t="shared" si="0"/>
        <v>0.41733507692307692</v>
      </c>
    </row>
    <row r="16" spans="1:11" x14ac:dyDescent="0.25">
      <c r="A16" s="35" t="s">
        <v>190</v>
      </c>
      <c r="B16" s="35" t="s">
        <v>191</v>
      </c>
      <c r="C16" s="35" t="s">
        <v>192</v>
      </c>
      <c r="D16" s="35" t="s">
        <v>193</v>
      </c>
      <c r="E16" s="35" t="s">
        <v>194</v>
      </c>
      <c r="F16" s="35" t="s">
        <v>84</v>
      </c>
      <c r="G16" s="35" t="s">
        <v>83</v>
      </c>
      <c r="H16" s="36">
        <v>130000</v>
      </c>
      <c r="I16" s="36">
        <v>130000</v>
      </c>
      <c r="J16" s="36">
        <v>54253.56</v>
      </c>
      <c r="K16" s="37">
        <f t="shared" si="0"/>
        <v>0.41733507692307692</v>
      </c>
    </row>
    <row r="17" spans="1:11" x14ac:dyDescent="0.25">
      <c r="A17" s="34" t="s">
        <v>190</v>
      </c>
      <c r="B17" s="34" t="s">
        <v>191</v>
      </c>
      <c r="C17" s="34" t="s">
        <v>192</v>
      </c>
      <c r="D17" s="34" t="s">
        <v>193</v>
      </c>
      <c r="E17" s="34" t="s">
        <v>194</v>
      </c>
      <c r="F17" s="34" t="s">
        <v>85</v>
      </c>
      <c r="G17" s="34" t="s">
        <v>86</v>
      </c>
      <c r="H17" s="38">
        <v>399323</v>
      </c>
      <c r="I17" s="38">
        <v>399323</v>
      </c>
      <c r="J17" s="38">
        <v>249641.82</v>
      </c>
      <c r="K17" s="39">
        <f t="shared" si="0"/>
        <v>0.62516263776441627</v>
      </c>
    </row>
    <row r="18" spans="1:11" x14ac:dyDescent="0.25">
      <c r="A18" s="35" t="s">
        <v>190</v>
      </c>
      <c r="B18" s="35" t="s">
        <v>191</v>
      </c>
      <c r="C18" s="35" t="s">
        <v>192</v>
      </c>
      <c r="D18" s="35" t="s">
        <v>193</v>
      </c>
      <c r="E18" s="35" t="s">
        <v>194</v>
      </c>
      <c r="F18" s="35" t="s">
        <v>87</v>
      </c>
      <c r="G18" s="35" t="s">
        <v>88</v>
      </c>
      <c r="H18" s="36">
        <v>399323</v>
      </c>
      <c r="I18" s="36">
        <v>399323</v>
      </c>
      <c r="J18" s="36">
        <v>249641.82</v>
      </c>
      <c r="K18" s="37">
        <f t="shared" si="0"/>
        <v>0.62516263776441627</v>
      </c>
    </row>
    <row r="19" spans="1:11" x14ac:dyDescent="0.25">
      <c r="A19" s="40" t="s">
        <v>190</v>
      </c>
      <c r="B19" s="40" t="s">
        <v>191</v>
      </c>
      <c r="C19" s="40" t="s">
        <v>192</v>
      </c>
      <c r="D19" s="40" t="s">
        <v>193</v>
      </c>
      <c r="E19" s="40" t="s">
        <v>194</v>
      </c>
      <c r="F19" s="40" t="s">
        <v>89</v>
      </c>
      <c r="G19" s="40" t="s">
        <v>90</v>
      </c>
      <c r="H19" s="41">
        <v>588777</v>
      </c>
      <c r="I19" s="41">
        <v>588777</v>
      </c>
      <c r="J19" s="41">
        <v>304582.15000000002</v>
      </c>
      <c r="K19" s="42">
        <f t="shared" si="0"/>
        <v>0.51731326121774457</v>
      </c>
    </row>
    <row r="20" spans="1:11" x14ac:dyDescent="0.25">
      <c r="A20" s="34" t="s">
        <v>190</v>
      </c>
      <c r="B20" s="34" t="s">
        <v>191</v>
      </c>
      <c r="C20" s="34" t="s">
        <v>192</v>
      </c>
      <c r="D20" s="34" t="s">
        <v>193</v>
      </c>
      <c r="E20" s="34" t="s">
        <v>194</v>
      </c>
      <c r="F20" s="34" t="s">
        <v>91</v>
      </c>
      <c r="G20" s="34" t="s">
        <v>92</v>
      </c>
      <c r="H20" s="38">
        <v>62777</v>
      </c>
      <c r="I20" s="38">
        <v>62777</v>
      </c>
      <c r="J20" s="38">
        <v>30133.439999999999</v>
      </c>
      <c r="K20" s="39">
        <f t="shared" si="0"/>
        <v>0.48000764611242969</v>
      </c>
    </row>
    <row r="21" spans="1:11" x14ac:dyDescent="0.25">
      <c r="A21" s="35" t="s">
        <v>190</v>
      </c>
      <c r="B21" s="35" t="s">
        <v>191</v>
      </c>
      <c r="C21" s="35" t="s">
        <v>192</v>
      </c>
      <c r="D21" s="35" t="s">
        <v>193</v>
      </c>
      <c r="E21" s="35" t="s">
        <v>194</v>
      </c>
      <c r="F21" s="35" t="s">
        <v>93</v>
      </c>
      <c r="G21" s="35" t="s">
        <v>94</v>
      </c>
      <c r="H21" s="36">
        <v>8000</v>
      </c>
      <c r="I21" s="36">
        <v>8000</v>
      </c>
      <c r="J21" s="36">
        <v>3347.43</v>
      </c>
      <c r="K21" s="37">
        <f t="shared" si="0"/>
        <v>0.41842874999999996</v>
      </c>
    </row>
    <row r="22" spans="1:11" x14ac:dyDescent="0.25">
      <c r="A22" s="35" t="s">
        <v>190</v>
      </c>
      <c r="B22" s="35" t="s">
        <v>191</v>
      </c>
      <c r="C22" s="35" t="s">
        <v>192</v>
      </c>
      <c r="D22" s="35" t="s">
        <v>193</v>
      </c>
      <c r="E22" s="35" t="s">
        <v>194</v>
      </c>
      <c r="F22" s="35" t="s">
        <v>95</v>
      </c>
      <c r="G22" s="35" t="s">
        <v>96</v>
      </c>
      <c r="H22" s="36">
        <v>46777</v>
      </c>
      <c r="I22" s="36">
        <v>46777</v>
      </c>
      <c r="J22" s="36">
        <v>24638.26</v>
      </c>
      <c r="K22" s="37">
        <f t="shared" si="0"/>
        <v>0.52671740385232058</v>
      </c>
    </row>
    <row r="23" spans="1:11" x14ac:dyDescent="0.25">
      <c r="A23" s="35" t="s">
        <v>190</v>
      </c>
      <c r="B23" s="35" t="s">
        <v>191</v>
      </c>
      <c r="C23" s="35" t="s">
        <v>192</v>
      </c>
      <c r="D23" s="35" t="s">
        <v>193</v>
      </c>
      <c r="E23" s="35" t="s">
        <v>194</v>
      </c>
      <c r="F23" s="35" t="s">
        <v>97</v>
      </c>
      <c r="G23" s="35" t="s">
        <v>98</v>
      </c>
      <c r="H23" s="36">
        <v>8000</v>
      </c>
      <c r="I23" s="36">
        <v>8000</v>
      </c>
      <c r="J23" s="36">
        <v>2147.75</v>
      </c>
      <c r="K23" s="37">
        <f t="shared" si="0"/>
        <v>0.26846874999999998</v>
      </c>
    </row>
    <row r="24" spans="1:11" x14ac:dyDescent="0.25">
      <c r="A24" s="34" t="s">
        <v>190</v>
      </c>
      <c r="B24" s="34" t="s">
        <v>191</v>
      </c>
      <c r="C24" s="34" t="s">
        <v>192</v>
      </c>
      <c r="D24" s="34" t="s">
        <v>193</v>
      </c>
      <c r="E24" s="34" t="s">
        <v>194</v>
      </c>
      <c r="F24" s="34" t="s">
        <v>99</v>
      </c>
      <c r="G24" s="34" t="s">
        <v>100</v>
      </c>
      <c r="H24" s="38">
        <v>400000</v>
      </c>
      <c r="I24" s="38">
        <v>400000</v>
      </c>
      <c r="J24" s="38">
        <v>215554.81</v>
      </c>
      <c r="K24" s="39">
        <f t="shared" si="0"/>
        <v>0.53888702499999996</v>
      </c>
    </row>
    <row r="25" spans="1:11" x14ac:dyDescent="0.25">
      <c r="A25" s="35" t="s">
        <v>190</v>
      </c>
      <c r="B25" s="35" t="s">
        <v>191</v>
      </c>
      <c r="C25" s="35" t="s">
        <v>192</v>
      </c>
      <c r="D25" s="35" t="s">
        <v>193</v>
      </c>
      <c r="E25" s="35" t="s">
        <v>194</v>
      </c>
      <c r="F25" s="35" t="s">
        <v>101</v>
      </c>
      <c r="G25" s="35" t="s">
        <v>102</v>
      </c>
      <c r="H25" s="36">
        <v>55000</v>
      </c>
      <c r="I25" s="36">
        <v>55000</v>
      </c>
      <c r="J25" s="36">
        <v>26957.97</v>
      </c>
      <c r="K25" s="37">
        <f t="shared" si="0"/>
        <v>0.49014490909090913</v>
      </c>
    </row>
    <row r="26" spans="1:11" x14ac:dyDescent="0.25">
      <c r="A26" s="35" t="s">
        <v>190</v>
      </c>
      <c r="B26" s="35" t="s">
        <v>191</v>
      </c>
      <c r="C26" s="35" t="s">
        <v>192</v>
      </c>
      <c r="D26" s="35" t="s">
        <v>193</v>
      </c>
      <c r="E26" s="35" t="s">
        <v>194</v>
      </c>
      <c r="F26" s="35" t="s">
        <v>103</v>
      </c>
      <c r="G26" s="35" t="s">
        <v>104</v>
      </c>
      <c r="H26" s="36">
        <v>220000</v>
      </c>
      <c r="I26" s="36">
        <v>220000</v>
      </c>
      <c r="J26" s="36">
        <v>114829.26</v>
      </c>
      <c r="K26" s="37">
        <f t="shared" si="0"/>
        <v>0.52195118181818179</v>
      </c>
    </row>
    <row r="27" spans="1:11" x14ac:dyDescent="0.25">
      <c r="A27" s="35" t="s">
        <v>190</v>
      </c>
      <c r="B27" s="35" t="s">
        <v>191</v>
      </c>
      <c r="C27" s="35" t="s">
        <v>192</v>
      </c>
      <c r="D27" s="35" t="s">
        <v>193</v>
      </c>
      <c r="E27" s="35" t="s">
        <v>194</v>
      </c>
      <c r="F27" s="35" t="s">
        <v>105</v>
      </c>
      <c r="G27" s="35" t="s">
        <v>106</v>
      </c>
      <c r="H27" s="36">
        <v>90000</v>
      </c>
      <c r="I27" s="36">
        <v>90000</v>
      </c>
      <c r="J27" s="36">
        <v>47997.3</v>
      </c>
      <c r="K27" s="37">
        <f t="shared" si="0"/>
        <v>0.53330333333333335</v>
      </c>
    </row>
    <row r="28" spans="1:11" x14ac:dyDescent="0.25">
      <c r="A28" s="35" t="s">
        <v>190</v>
      </c>
      <c r="B28" s="35" t="s">
        <v>191</v>
      </c>
      <c r="C28" s="35" t="s">
        <v>192</v>
      </c>
      <c r="D28" s="35" t="s">
        <v>193</v>
      </c>
      <c r="E28" s="35" t="s">
        <v>194</v>
      </c>
      <c r="F28" s="35" t="s">
        <v>107</v>
      </c>
      <c r="G28" s="35" t="s">
        <v>108</v>
      </c>
      <c r="H28" s="36">
        <v>20000</v>
      </c>
      <c r="I28" s="36">
        <v>20000</v>
      </c>
      <c r="J28" s="36">
        <v>18005.53</v>
      </c>
      <c r="K28" s="37">
        <f t="shared" si="0"/>
        <v>0.90027649999999992</v>
      </c>
    </row>
    <row r="29" spans="1:11" x14ac:dyDescent="0.25">
      <c r="A29" s="35" t="s">
        <v>190</v>
      </c>
      <c r="B29" s="35" t="s">
        <v>191</v>
      </c>
      <c r="C29" s="35" t="s">
        <v>192</v>
      </c>
      <c r="D29" s="35" t="s">
        <v>193</v>
      </c>
      <c r="E29" s="35" t="s">
        <v>194</v>
      </c>
      <c r="F29" s="35" t="s">
        <v>109</v>
      </c>
      <c r="G29" s="35" t="s">
        <v>110</v>
      </c>
      <c r="H29" s="36">
        <v>10000</v>
      </c>
      <c r="I29" s="36">
        <v>10000</v>
      </c>
      <c r="J29" s="36">
        <v>6414.46</v>
      </c>
      <c r="K29" s="37">
        <f t="shared" si="0"/>
        <v>0.64144599999999996</v>
      </c>
    </row>
    <row r="30" spans="1:11" x14ac:dyDescent="0.25">
      <c r="A30" s="35"/>
      <c r="B30" s="35" t="s">
        <v>191</v>
      </c>
      <c r="C30" s="35" t="s">
        <v>192</v>
      </c>
      <c r="D30" s="35" t="s">
        <v>193</v>
      </c>
      <c r="E30" s="35" t="s">
        <v>194</v>
      </c>
      <c r="F30" s="35" t="s">
        <v>111</v>
      </c>
      <c r="G30" s="35" t="s">
        <v>112</v>
      </c>
      <c r="H30" s="36">
        <v>5000</v>
      </c>
      <c r="I30" s="36">
        <v>5000</v>
      </c>
      <c r="J30" s="36">
        <v>1350.29</v>
      </c>
      <c r="K30" s="37">
        <f t="shared" si="0"/>
        <v>0.27005800000000002</v>
      </c>
    </row>
    <row r="31" spans="1:11" x14ac:dyDescent="0.25">
      <c r="A31" s="34" t="s">
        <v>190</v>
      </c>
      <c r="B31" s="34" t="s">
        <v>191</v>
      </c>
      <c r="C31" s="34" t="s">
        <v>192</v>
      </c>
      <c r="D31" s="34" t="s">
        <v>193</v>
      </c>
      <c r="E31" s="34" t="s">
        <v>194</v>
      </c>
      <c r="F31" s="34" t="s">
        <v>113</v>
      </c>
      <c r="G31" s="34" t="s">
        <v>114</v>
      </c>
      <c r="H31" s="38">
        <v>120000</v>
      </c>
      <c r="I31" s="38">
        <v>120000</v>
      </c>
      <c r="J31" s="38">
        <v>55174.82</v>
      </c>
      <c r="K31" s="39">
        <f t="shared" si="0"/>
        <v>0.45979016666666667</v>
      </c>
    </row>
    <row r="32" spans="1:11" x14ac:dyDescent="0.25">
      <c r="A32" s="35" t="s">
        <v>190</v>
      </c>
      <c r="B32" s="35" t="s">
        <v>191</v>
      </c>
      <c r="C32" s="35" t="s">
        <v>192</v>
      </c>
      <c r="D32" s="35" t="s">
        <v>193</v>
      </c>
      <c r="E32" s="35" t="s">
        <v>194</v>
      </c>
      <c r="F32" s="35" t="s">
        <v>115</v>
      </c>
      <c r="G32" s="35" t="s">
        <v>116</v>
      </c>
      <c r="H32" s="36">
        <v>17000</v>
      </c>
      <c r="I32" s="36">
        <v>17000</v>
      </c>
      <c r="J32" s="36">
        <v>8902.08</v>
      </c>
      <c r="K32" s="37">
        <f t="shared" si="0"/>
        <v>0.52365176470588237</v>
      </c>
    </row>
    <row r="33" spans="1:11" x14ac:dyDescent="0.25">
      <c r="A33" s="35" t="s">
        <v>190</v>
      </c>
      <c r="B33" s="35" t="s">
        <v>191</v>
      </c>
      <c r="C33" s="35" t="s">
        <v>192</v>
      </c>
      <c r="D33" s="35" t="s">
        <v>193</v>
      </c>
      <c r="E33" s="35" t="s">
        <v>194</v>
      </c>
      <c r="F33" s="35" t="s">
        <v>117</v>
      </c>
      <c r="G33" s="35" t="s">
        <v>118</v>
      </c>
      <c r="H33" s="36">
        <v>45000</v>
      </c>
      <c r="I33" s="36">
        <v>45000</v>
      </c>
      <c r="J33" s="36">
        <v>14425.75</v>
      </c>
      <c r="K33" s="37">
        <f t="shared" si="0"/>
        <v>0.3205722222222222</v>
      </c>
    </row>
    <row r="34" spans="1:11" x14ac:dyDescent="0.25">
      <c r="A34" s="35" t="s">
        <v>190</v>
      </c>
      <c r="B34" s="35" t="s">
        <v>191</v>
      </c>
      <c r="C34" s="35" t="s">
        <v>192</v>
      </c>
      <c r="D34" s="35" t="s">
        <v>193</v>
      </c>
      <c r="E34" s="35" t="s">
        <v>194</v>
      </c>
      <c r="F34" s="35" t="s">
        <v>119</v>
      </c>
      <c r="G34" s="35" t="s">
        <v>120</v>
      </c>
      <c r="H34" s="36">
        <v>2000</v>
      </c>
      <c r="I34" s="36">
        <v>2000</v>
      </c>
      <c r="J34" s="36">
        <v>941.35</v>
      </c>
      <c r="K34" s="37">
        <f t="shared" si="0"/>
        <v>0.47067500000000001</v>
      </c>
    </row>
    <row r="35" spans="1:11" x14ac:dyDescent="0.25">
      <c r="A35" s="35" t="s">
        <v>190</v>
      </c>
      <c r="B35" s="35" t="s">
        <v>191</v>
      </c>
      <c r="C35" s="35" t="s">
        <v>192</v>
      </c>
      <c r="D35" s="35" t="s">
        <v>193</v>
      </c>
      <c r="E35" s="35" t="s">
        <v>194</v>
      </c>
      <c r="F35" s="35" t="s">
        <v>121</v>
      </c>
      <c r="G35" s="35" t="s">
        <v>122</v>
      </c>
      <c r="H35" s="36">
        <v>17000</v>
      </c>
      <c r="I35" s="36">
        <v>17000</v>
      </c>
      <c r="J35" s="36">
        <v>12980.49</v>
      </c>
      <c r="K35" s="37">
        <f t="shared" si="0"/>
        <v>0.76355823529411759</v>
      </c>
    </row>
    <row r="36" spans="1:11" x14ac:dyDescent="0.25">
      <c r="A36" s="35" t="s">
        <v>190</v>
      </c>
      <c r="B36" s="35" t="s">
        <v>191</v>
      </c>
      <c r="C36" s="35" t="s">
        <v>192</v>
      </c>
      <c r="D36" s="35" t="s">
        <v>193</v>
      </c>
      <c r="E36" s="35" t="s">
        <v>194</v>
      </c>
      <c r="F36" s="35" t="s">
        <v>123</v>
      </c>
      <c r="G36" s="35" t="s">
        <v>124</v>
      </c>
      <c r="H36" s="36">
        <v>0</v>
      </c>
      <c r="I36" s="36">
        <v>0</v>
      </c>
      <c r="J36" s="36">
        <v>5.17</v>
      </c>
      <c r="K36" s="37" t="e">
        <f t="shared" si="0"/>
        <v>#DIV/0!</v>
      </c>
    </row>
    <row r="37" spans="1:11" x14ac:dyDescent="0.25">
      <c r="A37" s="35" t="s">
        <v>190</v>
      </c>
      <c r="B37" s="35" t="s">
        <v>191</v>
      </c>
      <c r="C37" s="35" t="s">
        <v>192</v>
      </c>
      <c r="D37" s="35" t="s">
        <v>193</v>
      </c>
      <c r="E37" s="35" t="s">
        <v>194</v>
      </c>
      <c r="F37" s="35" t="s">
        <v>125</v>
      </c>
      <c r="G37" s="35" t="s">
        <v>126</v>
      </c>
      <c r="H37" s="36">
        <v>10000</v>
      </c>
      <c r="I37" s="36">
        <v>10000</v>
      </c>
      <c r="J37" s="36">
        <v>5429.12</v>
      </c>
      <c r="K37" s="37">
        <f t="shared" si="0"/>
        <v>0.54291199999999995</v>
      </c>
    </row>
    <row r="38" spans="1:11" x14ac:dyDescent="0.25">
      <c r="A38" s="35" t="s">
        <v>190</v>
      </c>
      <c r="B38" s="35" t="s">
        <v>191</v>
      </c>
      <c r="C38" s="35" t="s">
        <v>192</v>
      </c>
      <c r="D38" s="35" t="s">
        <v>193</v>
      </c>
      <c r="E38" s="35" t="s">
        <v>194</v>
      </c>
      <c r="F38" s="35" t="s">
        <v>127</v>
      </c>
      <c r="G38" s="35" t="s">
        <v>128</v>
      </c>
      <c r="H38" s="36">
        <v>22000</v>
      </c>
      <c r="I38" s="36">
        <v>22000</v>
      </c>
      <c r="J38" s="36">
        <v>3375</v>
      </c>
      <c r="K38" s="37">
        <f t="shared" si="0"/>
        <v>0.15340909090909091</v>
      </c>
    </row>
    <row r="39" spans="1:11" x14ac:dyDescent="0.25">
      <c r="A39" s="35" t="s">
        <v>190</v>
      </c>
      <c r="B39" s="35" t="s">
        <v>191</v>
      </c>
      <c r="C39" s="35" t="s">
        <v>192</v>
      </c>
      <c r="D39" s="35" t="s">
        <v>193</v>
      </c>
      <c r="E39" s="35" t="s">
        <v>194</v>
      </c>
      <c r="F39" s="35" t="s">
        <v>129</v>
      </c>
      <c r="G39" s="35" t="s">
        <v>130</v>
      </c>
      <c r="H39" s="36">
        <v>3000</v>
      </c>
      <c r="I39" s="36">
        <v>3000</v>
      </c>
      <c r="J39" s="36">
        <v>3064.85</v>
      </c>
      <c r="K39" s="37">
        <f t="shared" si="0"/>
        <v>1.0216166666666666</v>
      </c>
    </row>
    <row r="40" spans="1:11" x14ac:dyDescent="0.25">
      <c r="A40" s="35" t="s">
        <v>190</v>
      </c>
      <c r="B40" s="35" t="s">
        <v>191</v>
      </c>
      <c r="C40" s="35" t="s">
        <v>192</v>
      </c>
      <c r="D40" s="35" t="s">
        <v>193</v>
      </c>
      <c r="E40" s="35" t="s">
        <v>194</v>
      </c>
      <c r="F40" s="35" t="s">
        <v>131</v>
      </c>
      <c r="G40" s="35" t="s">
        <v>132</v>
      </c>
      <c r="H40" s="36">
        <v>4000</v>
      </c>
      <c r="I40" s="36">
        <v>4000</v>
      </c>
      <c r="J40" s="36">
        <v>6051.01</v>
      </c>
      <c r="K40" s="37">
        <f t="shared" si="0"/>
        <v>1.5127524999999999</v>
      </c>
    </row>
    <row r="41" spans="1:11" x14ac:dyDescent="0.25">
      <c r="A41" s="34" t="s">
        <v>190</v>
      </c>
      <c r="B41" s="34" t="s">
        <v>191</v>
      </c>
      <c r="C41" s="34" t="s">
        <v>192</v>
      </c>
      <c r="D41" s="34" t="s">
        <v>193</v>
      </c>
      <c r="E41" s="34" t="s">
        <v>194</v>
      </c>
      <c r="F41" s="34" t="s">
        <v>133</v>
      </c>
      <c r="G41" s="34" t="s">
        <v>134</v>
      </c>
      <c r="H41" s="38">
        <v>6000</v>
      </c>
      <c r="I41" s="38">
        <v>6000</v>
      </c>
      <c r="J41" s="38">
        <v>3719.08</v>
      </c>
      <c r="K41" s="39">
        <f t="shared" si="0"/>
        <v>0.61984666666666666</v>
      </c>
    </row>
    <row r="42" spans="1:11" x14ac:dyDescent="0.25">
      <c r="A42" s="35" t="s">
        <v>190</v>
      </c>
      <c r="B42" s="35" t="s">
        <v>191</v>
      </c>
      <c r="C42" s="35" t="s">
        <v>192</v>
      </c>
      <c r="D42" s="35" t="s">
        <v>193</v>
      </c>
      <c r="E42" s="35" t="s">
        <v>194</v>
      </c>
      <c r="F42" s="35" t="s">
        <v>135</v>
      </c>
      <c r="G42" s="35" t="s">
        <v>136</v>
      </c>
      <c r="H42" s="36">
        <v>0</v>
      </c>
      <c r="I42" s="36">
        <v>0</v>
      </c>
      <c r="J42" s="36">
        <v>668.93</v>
      </c>
      <c r="K42" s="37" t="e">
        <f t="shared" si="0"/>
        <v>#DIV/0!</v>
      </c>
    </row>
    <row r="43" spans="1:11" x14ac:dyDescent="0.25">
      <c r="A43" s="35" t="s">
        <v>190</v>
      </c>
      <c r="B43" s="35" t="s">
        <v>191</v>
      </c>
      <c r="C43" s="35" t="s">
        <v>192</v>
      </c>
      <c r="D43" s="35" t="s">
        <v>193</v>
      </c>
      <c r="E43" s="35" t="s">
        <v>194</v>
      </c>
      <c r="F43" s="35" t="s">
        <v>137</v>
      </c>
      <c r="G43" s="35" t="s">
        <v>138</v>
      </c>
      <c r="H43" s="36">
        <v>3000</v>
      </c>
      <c r="I43" s="36">
        <v>3000</v>
      </c>
      <c r="J43" s="36">
        <v>1304.1099999999999</v>
      </c>
      <c r="K43" s="37">
        <f t="shared" si="0"/>
        <v>0.43470333333333327</v>
      </c>
    </row>
    <row r="44" spans="1:11" x14ac:dyDescent="0.25">
      <c r="A44" s="35" t="s">
        <v>190</v>
      </c>
      <c r="B44" s="35" t="s">
        <v>191</v>
      </c>
      <c r="C44" s="35" t="s">
        <v>192</v>
      </c>
      <c r="D44" s="35" t="s">
        <v>193</v>
      </c>
      <c r="E44" s="35" t="s">
        <v>194</v>
      </c>
      <c r="F44" s="35" t="s">
        <v>195</v>
      </c>
      <c r="G44" s="35" t="s">
        <v>196</v>
      </c>
      <c r="H44" s="36">
        <v>0</v>
      </c>
      <c r="I44" s="36">
        <v>0</v>
      </c>
      <c r="J44" s="36">
        <v>446.04</v>
      </c>
      <c r="K44" s="37" t="e">
        <f t="shared" si="0"/>
        <v>#DIV/0!</v>
      </c>
    </row>
    <row r="45" spans="1:11" x14ac:dyDescent="0.25">
      <c r="A45" s="35" t="s">
        <v>190</v>
      </c>
      <c r="B45" s="35" t="s">
        <v>191</v>
      </c>
      <c r="C45" s="35" t="s">
        <v>192</v>
      </c>
      <c r="D45" s="35" t="s">
        <v>193</v>
      </c>
      <c r="E45" s="35" t="s">
        <v>194</v>
      </c>
      <c r="F45" s="35" t="s">
        <v>139</v>
      </c>
      <c r="G45" s="35" t="s">
        <v>134</v>
      </c>
      <c r="H45" s="36">
        <v>3000</v>
      </c>
      <c r="I45" s="36">
        <v>3000</v>
      </c>
      <c r="J45" s="36">
        <v>1300</v>
      </c>
      <c r="K45" s="37">
        <f t="shared" si="0"/>
        <v>0.43333333333333335</v>
      </c>
    </row>
    <row r="46" spans="1:11" x14ac:dyDescent="0.25">
      <c r="A46" s="40" t="s">
        <v>190</v>
      </c>
      <c r="B46" s="40" t="s">
        <v>191</v>
      </c>
      <c r="C46" s="40" t="s">
        <v>192</v>
      </c>
      <c r="D46" s="40" t="s">
        <v>193</v>
      </c>
      <c r="E46" s="40" t="s">
        <v>194</v>
      </c>
      <c r="F46" s="40" t="s">
        <v>140</v>
      </c>
      <c r="G46" s="40" t="s">
        <v>141</v>
      </c>
      <c r="H46" s="41">
        <v>2000</v>
      </c>
      <c r="I46" s="41">
        <v>2000</v>
      </c>
      <c r="J46" s="41">
        <v>805.36</v>
      </c>
      <c r="K46" s="42">
        <f t="shared" si="0"/>
        <v>0.40267999999999998</v>
      </c>
    </row>
    <row r="47" spans="1:11" x14ac:dyDescent="0.25">
      <c r="A47" s="34" t="s">
        <v>190</v>
      </c>
      <c r="B47" s="34" t="s">
        <v>191</v>
      </c>
      <c r="C47" s="34" t="s">
        <v>192</v>
      </c>
      <c r="D47" s="34" t="s">
        <v>193</v>
      </c>
      <c r="E47" s="34" t="s">
        <v>194</v>
      </c>
      <c r="F47" s="34" t="s">
        <v>142</v>
      </c>
      <c r="G47" s="34" t="s">
        <v>143</v>
      </c>
      <c r="H47" s="38">
        <v>2000</v>
      </c>
      <c r="I47" s="38">
        <v>2000</v>
      </c>
      <c r="J47" s="38">
        <v>805.36</v>
      </c>
      <c r="K47" s="39">
        <f t="shared" si="0"/>
        <v>0.40267999999999998</v>
      </c>
    </row>
    <row r="48" spans="1:11" x14ac:dyDescent="0.25">
      <c r="A48" s="35" t="s">
        <v>190</v>
      </c>
      <c r="B48" s="35" t="s">
        <v>191</v>
      </c>
      <c r="C48" s="35" t="s">
        <v>192</v>
      </c>
      <c r="D48" s="35" t="s">
        <v>193</v>
      </c>
      <c r="E48" s="35" t="s">
        <v>194</v>
      </c>
      <c r="F48" s="35" t="s">
        <v>144</v>
      </c>
      <c r="G48" s="35" t="s">
        <v>145</v>
      </c>
      <c r="H48" s="36">
        <v>2000</v>
      </c>
      <c r="I48" s="36">
        <v>2000</v>
      </c>
      <c r="J48" s="36">
        <v>805.36</v>
      </c>
      <c r="K48" s="37">
        <f t="shared" si="0"/>
        <v>0.40267999999999998</v>
      </c>
    </row>
    <row r="49" spans="1:11" x14ac:dyDescent="0.25">
      <c r="A49" s="40" t="s">
        <v>190</v>
      </c>
      <c r="B49" s="40" t="s">
        <v>191</v>
      </c>
      <c r="C49" s="40" t="s">
        <v>192</v>
      </c>
      <c r="D49" s="40" t="s">
        <v>193</v>
      </c>
      <c r="E49" s="40" t="s">
        <v>194</v>
      </c>
      <c r="F49" s="40" t="s">
        <v>146</v>
      </c>
      <c r="G49" s="40" t="s">
        <v>147</v>
      </c>
      <c r="H49" s="41">
        <v>60000</v>
      </c>
      <c r="I49" s="41">
        <v>60000</v>
      </c>
      <c r="J49" s="41">
        <v>38673.94</v>
      </c>
      <c r="K49" s="42">
        <f t="shared" si="0"/>
        <v>0.6445656666666667</v>
      </c>
    </row>
    <row r="50" spans="1:11" x14ac:dyDescent="0.25">
      <c r="A50" s="34" t="s">
        <v>190</v>
      </c>
      <c r="B50" s="34" t="s">
        <v>191</v>
      </c>
      <c r="C50" s="34" t="s">
        <v>192</v>
      </c>
      <c r="D50" s="34" t="s">
        <v>193</v>
      </c>
      <c r="E50" s="34" t="s">
        <v>194</v>
      </c>
      <c r="F50" s="34" t="s">
        <v>148</v>
      </c>
      <c r="G50" s="34" t="s">
        <v>149</v>
      </c>
      <c r="H50" s="38">
        <v>60000</v>
      </c>
      <c r="I50" s="38">
        <v>60000</v>
      </c>
      <c r="J50" s="38">
        <v>38673.94</v>
      </c>
      <c r="K50" s="39">
        <f t="shared" si="0"/>
        <v>0.6445656666666667</v>
      </c>
    </row>
    <row r="51" spans="1:11" x14ac:dyDescent="0.25">
      <c r="A51" s="35" t="s">
        <v>190</v>
      </c>
      <c r="B51" s="35" t="s">
        <v>191</v>
      </c>
      <c r="C51" s="35" t="s">
        <v>192</v>
      </c>
      <c r="D51" s="35" t="s">
        <v>193</v>
      </c>
      <c r="E51" s="35" t="s">
        <v>194</v>
      </c>
      <c r="F51" s="35" t="s">
        <v>150</v>
      </c>
      <c r="G51" s="35" t="s">
        <v>151</v>
      </c>
      <c r="H51" s="36">
        <v>35000</v>
      </c>
      <c r="I51" s="36">
        <v>35000</v>
      </c>
      <c r="J51" s="36">
        <v>14724.89</v>
      </c>
      <c r="K51" s="37">
        <f t="shared" si="0"/>
        <v>0.42071114285714284</v>
      </c>
    </row>
    <row r="52" spans="1:11" x14ac:dyDescent="0.25">
      <c r="A52" s="35" t="s">
        <v>190</v>
      </c>
      <c r="B52" s="35" t="s">
        <v>191</v>
      </c>
      <c r="C52" s="35" t="s">
        <v>192</v>
      </c>
      <c r="D52" s="35" t="s">
        <v>193</v>
      </c>
      <c r="E52" s="35" t="s">
        <v>194</v>
      </c>
      <c r="F52" s="35" t="s">
        <v>152</v>
      </c>
      <c r="G52" s="35" t="s">
        <v>153</v>
      </c>
      <c r="H52" s="36">
        <v>25000</v>
      </c>
      <c r="I52" s="36">
        <v>25000</v>
      </c>
      <c r="J52" s="36">
        <v>23949.05</v>
      </c>
      <c r="K52" s="37">
        <f t="shared" si="0"/>
        <v>0.95796199999999998</v>
      </c>
    </row>
    <row r="53" spans="1:11" x14ac:dyDescent="0.25">
      <c r="A53" s="43" t="s">
        <v>197</v>
      </c>
      <c r="B53" s="43" t="s">
        <v>198</v>
      </c>
      <c r="C53" s="43" t="s">
        <v>199</v>
      </c>
      <c r="D53" s="43" t="s">
        <v>200</v>
      </c>
      <c r="E53" s="43" t="s">
        <v>194</v>
      </c>
      <c r="F53" s="43" t="s">
        <v>14</v>
      </c>
      <c r="G53" s="43" t="s">
        <v>154</v>
      </c>
      <c r="H53" s="44">
        <v>0</v>
      </c>
      <c r="I53" s="44">
        <v>0</v>
      </c>
      <c r="J53" s="44">
        <v>5250</v>
      </c>
      <c r="K53" s="45" t="e">
        <f t="shared" si="0"/>
        <v>#DIV/0!</v>
      </c>
    </row>
    <row r="54" spans="1:11" x14ac:dyDescent="0.25">
      <c r="A54" s="40" t="s">
        <v>197</v>
      </c>
      <c r="B54" s="40" t="s">
        <v>198</v>
      </c>
      <c r="C54" s="40" t="s">
        <v>199</v>
      </c>
      <c r="D54" s="40" t="s">
        <v>200</v>
      </c>
      <c r="E54" s="40" t="s">
        <v>194</v>
      </c>
      <c r="F54" s="40" t="s">
        <v>201</v>
      </c>
      <c r="G54" s="40" t="s">
        <v>202</v>
      </c>
      <c r="H54" s="41">
        <v>0</v>
      </c>
      <c r="I54" s="41">
        <v>0</v>
      </c>
      <c r="J54" s="41">
        <v>5250</v>
      </c>
      <c r="K54" s="42" t="e">
        <f t="shared" si="0"/>
        <v>#DIV/0!</v>
      </c>
    </row>
    <row r="55" spans="1:11" x14ac:dyDescent="0.25">
      <c r="A55" s="34" t="s">
        <v>197</v>
      </c>
      <c r="B55" s="34" t="s">
        <v>198</v>
      </c>
      <c r="C55" s="34" t="s">
        <v>199</v>
      </c>
      <c r="D55" s="34" t="s">
        <v>200</v>
      </c>
      <c r="E55" s="34" t="s">
        <v>194</v>
      </c>
      <c r="F55" s="34" t="s">
        <v>203</v>
      </c>
      <c r="G55" s="34" t="s">
        <v>204</v>
      </c>
      <c r="H55" s="38">
        <v>0</v>
      </c>
      <c r="I55" s="38">
        <v>0</v>
      </c>
      <c r="J55" s="38">
        <v>5250</v>
      </c>
      <c r="K55" s="39" t="e">
        <f t="shared" si="0"/>
        <v>#DIV/0!</v>
      </c>
    </row>
    <row r="56" spans="1:11" x14ac:dyDescent="0.25">
      <c r="A56" s="35" t="s">
        <v>197</v>
      </c>
      <c r="B56" s="35" t="s">
        <v>198</v>
      </c>
      <c r="C56" s="35" t="s">
        <v>199</v>
      </c>
      <c r="D56" s="35" t="s">
        <v>200</v>
      </c>
      <c r="E56" s="35" t="s">
        <v>194</v>
      </c>
      <c r="F56" s="35" t="s">
        <v>205</v>
      </c>
      <c r="G56" s="35" t="s">
        <v>204</v>
      </c>
      <c r="H56" s="36">
        <v>0</v>
      </c>
      <c r="I56" s="36">
        <v>0</v>
      </c>
      <c r="J56" s="36">
        <v>5250</v>
      </c>
      <c r="K56" s="37" t="e">
        <f t="shared" si="0"/>
        <v>#DIV/0!</v>
      </c>
    </row>
    <row r="57" spans="1:11" x14ac:dyDescent="0.25">
      <c r="A57" s="43" t="s">
        <v>206</v>
      </c>
      <c r="B57" s="43" t="s">
        <v>207</v>
      </c>
      <c r="C57" s="43" t="s">
        <v>208</v>
      </c>
      <c r="D57" s="43" t="s">
        <v>209</v>
      </c>
      <c r="E57" s="43" t="s">
        <v>74</v>
      </c>
      <c r="F57" s="43" t="s">
        <v>13</v>
      </c>
      <c r="G57" s="43" t="s">
        <v>73</v>
      </c>
      <c r="H57" s="44">
        <v>4000</v>
      </c>
      <c r="I57" s="44">
        <v>4000</v>
      </c>
      <c r="J57" s="44">
        <v>3230.37</v>
      </c>
      <c r="K57" s="45">
        <f t="shared" si="0"/>
        <v>0.80759249999999994</v>
      </c>
    </row>
    <row r="58" spans="1:11" x14ac:dyDescent="0.25">
      <c r="A58" s="40" t="s">
        <v>206</v>
      </c>
      <c r="B58" s="40" t="s">
        <v>207</v>
      </c>
      <c r="C58" s="40" t="s">
        <v>208</v>
      </c>
      <c r="D58" s="40" t="s">
        <v>209</v>
      </c>
      <c r="E58" s="40" t="s">
        <v>74</v>
      </c>
      <c r="F58" s="40" t="s">
        <v>89</v>
      </c>
      <c r="G58" s="40" t="s">
        <v>90</v>
      </c>
      <c r="H58" s="41">
        <v>4000</v>
      </c>
      <c r="I58" s="41">
        <v>4000</v>
      </c>
      <c r="J58" s="41">
        <v>3230.37</v>
      </c>
      <c r="K58" s="42">
        <f t="shared" si="0"/>
        <v>0.80759249999999994</v>
      </c>
    </row>
    <row r="59" spans="1:11" x14ac:dyDescent="0.25">
      <c r="A59" s="34" t="s">
        <v>206</v>
      </c>
      <c r="B59" s="34" t="s">
        <v>207</v>
      </c>
      <c r="C59" s="34" t="s">
        <v>208</v>
      </c>
      <c r="D59" s="34" t="s">
        <v>209</v>
      </c>
      <c r="E59" s="34" t="s">
        <v>74</v>
      </c>
      <c r="F59" s="34" t="s">
        <v>99</v>
      </c>
      <c r="G59" s="34" t="s">
        <v>100</v>
      </c>
      <c r="H59" s="38">
        <v>2000</v>
      </c>
      <c r="I59" s="38">
        <v>2000</v>
      </c>
      <c r="J59" s="38">
        <v>3230.37</v>
      </c>
      <c r="K59" s="39">
        <f t="shared" si="0"/>
        <v>1.6151849999999999</v>
      </c>
    </row>
    <row r="60" spans="1:11" x14ac:dyDescent="0.25">
      <c r="A60" s="35" t="s">
        <v>206</v>
      </c>
      <c r="B60" s="35" t="s">
        <v>207</v>
      </c>
      <c r="C60" s="35" t="s">
        <v>208</v>
      </c>
      <c r="D60" s="35" t="s">
        <v>209</v>
      </c>
      <c r="E60" s="35" t="s">
        <v>74</v>
      </c>
      <c r="F60" s="35" t="s">
        <v>107</v>
      </c>
      <c r="G60" s="35" t="s">
        <v>108</v>
      </c>
      <c r="H60" s="36">
        <v>1000</v>
      </c>
      <c r="I60" s="36">
        <v>1000</v>
      </c>
      <c r="J60" s="36">
        <v>0</v>
      </c>
      <c r="K60" s="37">
        <f t="shared" si="0"/>
        <v>0</v>
      </c>
    </row>
    <row r="61" spans="1:11" x14ac:dyDescent="0.25">
      <c r="A61" s="35" t="s">
        <v>230</v>
      </c>
      <c r="B61" s="35" t="s">
        <v>207</v>
      </c>
      <c r="C61" s="35" t="s">
        <v>208</v>
      </c>
      <c r="D61" s="35" t="s">
        <v>209</v>
      </c>
      <c r="E61" s="35" t="s">
        <v>74</v>
      </c>
      <c r="F61" s="35" t="s">
        <v>109</v>
      </c>
      <c r="G61" s="35" t="s">
        <v>110</v>
      </c>
      <c r="H61" s="36">
        <v>1000</v>
      </c>
      <c r="I61" s="36">
        <v>1000</v>
      </c>
      <c r="J61" s="36">
        <v>3230.37</v>
      </c>
      <c r="K61" s="37">
        <f t="shared" ref="K61:K63" si="1">J61/H61</f>
        <v>3.2303699999999997</v>
      </c>
    </row>
    <row r="62" spans="1:11" x14ac:dyDescent="0.25">
      <c r="A62" s="34" t="s">
        <v>206</v>
      </c>
      <c r="B62" s="34" t="s">
        <v>207</v>
      </c>
      <c r="C62" s="34" t="s">
        <v>208</v>
      </c>
      <c r="D62" s="34" t="s">
        <v>209</v>
      </c>
      <c r="E62" s="34" t="s">
        <v>74</v>
      </c>
      <c r="F62" s="34" t="s">
        <v>113</v>
      </c>
      <c r="G62" s="34" t="s">
        <v>114</v>
      </c>
      <c r="H62" s="38">
        <v>2000</v>
      </c>
      <c r="I62" s="38">
        <v>2000</v>
      </c>
      <c r="J62" s="38">
        <v>3230.37</v>
      </c>
      <c r="K62" s="39">
        <f t="shared" si="1"/>
        <v>1.6151849999999999</v>
      </c>
    </row>
    <row r="63" spans="1:11" x14ac:dyDescent="0.25">
      <c r="A63" s="35" t="s">
        <v>206</v>
      </c>
      <c r="B63" s="35" t="s">
        <v>207</v>
      </c>
      <c r="C63" s="35" t="s">
        <v>208</v>
      </c>
      <c r="D63" s="35" t="s">
        <v>209</v>
      </c>
      <c r="E63" s="35" t="s">
        <v>74</v>
      </c>
      <c r="F63" s="35" t="s">
        <v>117</v>
      </c>
      <c r="G63" s="35" t="s">
        <v>118</v>
      </c>
      <c r="H63" s="36">
        <v>2000</v>
      </c>
      <c r="I63" s="36">
        <v>2000</v>
      </c>
      <c r="J63" s="36">
        <v>0</v>
      </c>
      <c r="K63" s="37">
        <f t="shared" si="1"/>
        <v>0</v>
      </c>
    </row>
    <row r="64" spans="1:11" x14ac:dyDescent="0.25">
      <c r="A64" s="43" t="s">
        <v>206</v>
      </c>
      <c r="B64" s="43" t="s">
        <v>207</v>
      </c>
      <c r="C64" s="43" t="s">
        <v>208</v>
      </c>
      <c r="D64" s="43" t="s">
        <v>209</v>
      </c>
      <c r="E64" s="43" t="s">
        <v>74</v>
      </c>
      <c r="F64" s="43" t="s">
        <v>14</v>
      </c>
      <c r="G64" s="43" t="s">
        <v>154</v>
      </c>
      <c r="H64" s="44">
        <v>4000</v>
      </c>
      <c r="I64" s="44">
        <v>4000</v>
      </c>
      <c r="J64" s="44">
        <v>4552.5</v>
      </c>
      <c r="K64" s="45">
        <f t="shared" si="0"/>
        <v>1.1381250000000001</v>
      </c>
    </row>
    <row r="65" spans="1:11" x14ac:dyDescent="0.25">
      <c r="A65" s="40" t="s">
        <v>206</v>
      </c>
      <c r="B65" s="40" t="s">
        <v>207</v>
      </c>
      <c r="C65" s="40" t="s">
        <v>208</v>
      </c>
      <c r="D65" s="40" t="s">
        <v>209</v>
      </c>
      <c r="E65" s="40" t="s">
        <v>74</v>
      </c>
      <c r="F65" s="40" t="s">
        <v>155</v>
      </c>
      <c r="G65" s="40" t="s">
        <v>156</v>
      </c>
      <c r="H65" s="41">
        <v>4000</v>
      </c>
      <c r="I65" s="41">
        <v>4000</v>
      </c>
      <c r="J65" s="41">
        <v>4552.5</v>
      </c>
      <c r="K65" s="42">
        <f t="shared" si="0"/>
        <v>1.1381250000000001</v>
      </c>
    </row>
    <row r="66" spans="1:11" x14ac:dyDescent="0.25">
      <c r="A66" s="34" t="s">
        <v>206</v>
      </c>
      <c r="B66" s="34" t="s">
        <v>207</v>
      </c>
      <c r="C66" s="34" t="s">
        <v>208</v>
      </c>
      <c r="D66" s="34" t="s">
        <v>209</v>
      </c>
      <c r="E66" s="34" t="s">
        <v>74</v>
      </c>
      <c r="F66" s="34" t="s">
        <v>157</v>
      </c>
      <c r="G66" s="34" t="s">
        <v>158</v>
      </c>
      <c r="H66" s="38">
        <v>4000</v>
      </c>
      <c r="I66" s="38">
        <v>4000</v>
      </c>
      <c r="J66" s="38">
        <v>4552.5</v>
      </c>
      <c r="K66" s="39">
        <f t="shared" si="0"/>
        <v>1.1381250000000001</v>
      </c>
    </row>
    <row r="67" spans="1:11" x14ac:dyDescent="0.25">
      <c r="A67" s="35" t="s">
        <v>221</v>
      </c>
      <c r="B67" s="35" t="s">
        <v>207</v>
      </c>
      <c r="C67" s="35" t="s">
        <v>208</v>
      </c>
      <c r="D67" s="35" t="s">
        <v>209</v>
      </c>
      <c r="E67" s="35" t="s">
        <v>74</v>
      </c>
      <c r="F67" s="35" t="s">
        <v>159</v>
      </c>
      <c r="G67" s="35" t="s">
        <v>160</v>
      </c>
      <c r="H67" s="36">
        <v>2000</v>
      </c>
      <c r="I67" s="36">
        <v>2000</v>
      </c>
      <c r="J67" s="36">
        <v>4552.5</v>
      </c>
      <c r="K67" s="37">
        <f t="shared" si="0"/>
        <v>2.2762500000000001</v>
      </c>
    </row>
    <row r="68" spans="1:11" x14ac:dyDescent="0.25">
      <c r="A68" s="35" t="s">
        <v>206</v>
      </c>
      <c r="B68" s="35" t="s">
        <v>207</v>
      </c>
      <c r="C68" s="35" t="s">
        <v>208</v>
      </c>
      <c r="D68" s="35" t="s">
        <v>209</v>
      </c>
      <c r="E68" s="35" t="s">
        <v>74</v>
      </c>
      <c r="F68" s="35" t="s">
        <v>161</v>
      </c>
      <c r="G68" s="35" t="s">
        <v>162</v>
      </c>
      <c r="H68" s="36">
        <v>2000</v>
      </c>
      <c r="I68" s="36">
        <v>2000</v>
      </c>
      <c r="J68" s="36">
        <v>4552.5</v>
      </c>
      <c r="K68" s="37">
        <f t="shared" si="0"/>
        <v>2.2762500000000001</v>
      </c>
    </row>
    <row r="69" spans="1:11" x14ac:dyDescent="0.25">
      <c r="A69" s="43" t="s">
        <v>190</v>
      </c>
      <c r="B69" s="43" t="s">
        <v>191</v>
      </c>
      <c r="C69" s="43" t="s">
        <v>192</v>
      </c>
      <c r="D69" s="43" t="s">
        <v>193</v>
      </c>
      <c r="E69" s="43" t="s">
        <v>210</v>
      </c>
      <c r="F69" s="43" t="s">
        <v>13</v>
      </c>
      <c r="G69" s="43" t="s">
        <v>73</v>
      </c>
      <c r="H69" s="44">
        <v>4000</v>
      </c>
      <c r="I69" s="44">
        <v>4000</v>
      </c>
      <c r="J69" s="44">
        <v>222.97</v>
      </c>
      <c r="K69" s="45">
        <f t="shared" si="0"/>
        <v>5.57425E-2</v>
      </c>
    </row>
    <row r="70" spans="1:11" x14ac:dyDescent="0.25">
      <c r="A70" s="40" t="s">
        <v>190</v>
      </c>
      <c r="B70" s="40" t="s">
        <v>191</v>
      </c>
      <c r="C70" s="40" t="s">
        <v>192</v>
      </c>
      <c r="D70" s="40" t="s">
        <v>193</v>
      </c>
      <c r="E70" s="40" t="s">
        <v>210</v>
      </c>
      <c r="F70" s="40" t="s">
        <v>89</v>
      </c>
      <c r="G70" s="40" t="s">
        <v>90</v>
      </c>
      <c r="H70" s="41">
        <v>3000</v>
      </c>
      <c r="I70" s="41">
        <v>3000</v>
      </c>
      <c r="J70" s="41">
        <v>222.97</v>
      </c>
      <c r="K70" s="42">
        <f t="shared" si="0"/>
        <v>7.4323333333333338E-2</v>
      </c>
    </row>
    <row r="71" spans="1:11" x14ac:dyDescent="0.25">
      <c r="A71" s="34" t="s">
        <v>190</v>
      </c>
      <c r="B71" s="34" t="s">
        <v>191</v>
      </c>
      <c r="C71" s="34" t="s">
        <v>192</v>
      </c>
      <c r="D71" s="34" t="s">
        <v>193</v>
      </c>
      <c r="E71" s="34" t="s">
        <v>210</v>
      </c>
      <c r="F71" s="34" t="s">
        <v>133</v>
      </c>
      <c r="G71" s="34" t="s">
        <v>134</v>
      </c>
      <c r="H71" s="38">
        <v>3000</v>
      </c>
      <c r="I71" s="38">
        <v>3000</v>
      </c>
      <c r="J71" s="38">
        <v>222.97</v>
      </c>
      <c r="K71" s="39">
        <f t="shared" si="0"/>
        <v>7.4323333333333338E-2</v>
      </c>
    </row>
    <row r="72" spans="1:11" x14ac:dyDescent="0.25">
      <c r="A72" s="35" t="s">
        <v>190</v>
      </c>
      <c r="B72" s="35" t="s">
        <v>191</v>
      </c>
      <c r="C72" s="35" t="s">
        <v>192</v>
      </c>
      <c r="D72" s="35" t="s">
        <v>193</v>
      </c>
      <c r="E72" s="35" t="s">
        <v>210</v>
      </c>
      <c r="F72" s="35" t="s">
        <v>135</v>
      </c>
      <c r="G72" s="35" t="s">
        <v>136</v>
      </c>
      <c r="H72" s="36">
        <v>1500</v>
      </c>
      <c r="I72" s="36">
        <v>1500</v>
      </c>
      <c r="J72" s="36">
        <v>222.97</v>
      </c>
      <c r="K72" s="37">
        <f t="shared" si="0"/>
        <v>0.14864666666666668</v>
      </c>
    </row>
    <row r="73" spans="1:11" x14ac:dyDescent="0.25">
      <c r="A73" s="35" t="s">
        <v>197</v>
      </c>
      <c r="B73" s="35" t="s">
        <v>191</v>
      </c>
      <c r="C73" s="35" t="s">
        <v>192</v>
      </c>
      <c r="D73" s="35" t="s">
        <v>193</v>
      </c>
      <c r="E73" s="35" t="s">
        <v>210</v>
      </c>
      <c r="F73" s="35" t="s">
        <v>139</v>
      </c>
      <c r="G73" s="35" t="s">
        <v>134</v>
      </c>
      <c r="H73" s="36">
        <v>1500</v>
      </c>
      <c r="I73" s="36">
        <v>1500</v>
      </c>
      <c r="J73" s="36">
        <v>222.97</v>
      </c>
      <c r="K73" s="37">
        <f t="shared" si="0"/>
        <v>0.14864666666666668</v>
      </c>
    </row>
    <row r="74" spans="1:11" x14ac:dyDescent="0.25">
      <c r="A74" s="40" t="s">
        <v>206</v>
      </c>
      <c r="B74" s="40" t="s">
        <v>207</v>
      </c>
      <c r="C74" s="40" t="s">
        <v>208</v>
      </c>
      <c r="D74" s="40" t="s">
        <v>209</v>
      </c>
      <c r="E74" s="40" t="s">
        <v>210</v>
      </c>
      <c r="F74" s="40" t="s">
        <v>146</v>
      </c>
      <c r="G74" s="40" t="s">
        <v>147</v>
      </c>
      <c r="H74" s="41">
        <v>1000</v>
      </c>
      <c r="I74" s="41">
        <v>1000</v>
      </c>
      <c r="J74" s="41">
        <v>3620</v>
      </c>
      <c r="K74" s="42">
        <f t="shared" si="0"/>
        <v>3.62</v>
      </c>
    </row>
    <row r="75" spans="1:11" x14ac:dyDescent="0.25">
      <c r="A75" s="34" t="s">
        <v>206</v>
      </c>
      <c r="B75" s="34" t="s">
        <v>207</v>
      </c>
      <c r="C75" s="34" t="s">
        <v>208</v>
      </c>
      <c r="D75" s="34" t="s">
        <v>209</v>
      </c>
      <c r="E75" s="34" t="s">
        <v>210</v>
      </c>
      <c r="F75" s="34" t="s">
        <v>148</v>
      </c>
      <c r="G75" s="34" t="s">
        <v>149</v>
      </c>
      <c r="H75" s="38">
        <v>1000</v>
      </c>
      <c r="I75" s="38">
        <v>1000</v>
      </c>
      <c r="J75" s="38">
        <v>3620</v>
      </c>
      <c r="K75" s="39">
        <f t="shared" si="0"/>
        <v>3.62</v>
      </c>
    </row>
    <row r="76" spans="1:11" x14ac:dyDescent="0.25">
      <c r="A76" s="35" t="s">
        <v>206</v>
      </c>
      <c r="B76" s="35" t="s">
        <v>207</v>
      </c>
      <c r="C76" s="35" t="s">
        <v>208</v>
      </c>
      <c r="D76" s="35" t="s">
        <v>209</v>
      </c>
      <c r="E76" s="35" t="s">
        <v>210</v>
      </c>
      <c r="F76" s="35" t="s">
        <v>152</v>
      </c>
      <c r="G76" s="35" t="s">
        <v>153</v>
      </c>
      <c r="H76" s="36">
        <v>1000</v>
      </c>
      <c r="I76" s="36">
        <v>1000</v>
      </c>
      <c r="J76" s="36">
        <v>1820</v>
      </c>
      <c r="K76" s="37">
        <f t="shared" si="0"/>
        <v>1.82</v>
      </c>
    </row>
    <row r="77" spans="1:11" x14ac:dyDescent="0.25">
      <c r="A77" s="43" t="s">
        <v>206</v>
      </c>
      <c r="B77" s="43" t="s">
        <v>207</v>
      </c>
      <c r="C77" s="43" t="s">
        <v>208</v>
      </c>
      <c r="D77" s="43" t="s">
        <v>209</v>
      </c>
      <c r="E77" s="43" t="s">
        <v>211</v>
      </c>
      <c r="F77" s="43" t="s">
        <v>13</v>
      </c>
      <c r="G77" s="43" t="s">
        <v>73</v>
      </c>
      <c r="H77" s="44">
        <f>H78+H88</f>
        <v>114000</v>
      </c>
      <c r="I77" s="44">
        <f>I78+I88</f>
        <v>114000</v>
      </c>
      <c r="J77" s="44">
        <f>J78+J88</f>
        <v>41649.94</v>
      </c>
      <c r="K77" s="45">
        <f t="shared" si="0"/>
        <v>0.36535035087719298</v>
      </c>
    </row>
    <row r="78" spans="1:11" x14ac:dyDescent="0.25">
      <c r="A78" s="40" t="s">
        <v>206</v>
      </c>
      <c r="B78" s="40" t="s">
        <v>207</v>
      </c>
      <c r="C78" s="40" t="s">
        <v>208</v>
      </c>
      <c r="D78" s="40" t="s">
        <v>209</v>
      </c>
      <c r="E78" s="40" t="s">
        <v>211</v>
      </c>
      <c r="F78" s="40" t="s">
        <v>89</v>
      </c>
      <c r="G78" s="40" t="s">
        <v>90</v>
      </c>
      <c r="H78" s="41">
        <v>105000</v>
      </c>
      <c r="I78" s="41">
        <v>105000</v>
      </c>
      <c r="J78" s="41">
        <v>38029.94</v>
      </c>
      <c r="K78" s="42">
        <f t="shared" ref="K78:K97" si="2">J78/H78</f>
        <v>0.36218990476190477</v>
      </c>
    </row>
    <row r="79" spans="1:11" x14ac:dyDescent="0.25">
      <c r="A79" s="34" t="s">
        <v>206</v>
      </c>
      <c r="B79" s="34" t="s">
        <v>207</v>
      </c>
      <c r="C79" s="34" t="s">
        <v>208</v>
      </c>
      <c r="D79" s="34" t="s">
        <v>209</v>
      </c>
      <c r="E79" s="34" t="s">
        <v>211</v>
      </c>
      <c r="F79" s="34" t="s">
        <v>91</v>
      </c>
      <c r="G79" s="34" t="s">
        <v>92</v>
      </c>
      <c r="H79" s="38">
        <v>5000</v>
      </c>
      <c r="I79" s="38">
        <v>5000</v>
      </c>
      <c r="J79" s="38">
        <v>2565</v>
      </c>
      <c r="K79" s="39">
        <f t="shared" si="2"/>
        <v>0.51300000000000001</v>
      </c>
    </row>
    <row r="80" spans="1:11" x14ac:dyDescent="0.25">
      <c r="A80" s="35" t="s">
        <v>206</v>
      </c>
      <c r="B80" s="35" t="s">
        <v>207</v>
      </c>
      <c r="C80" s="35" t="s">
        <v>208</v>
      </c>
      <c r="D80" s="35" t="s">
        <v>209</v>
      </c>
      <c r="E80" s="35" t="s">
        <v>211</v>
      </c>
      <c r="F80" s="35" t="s">
        <v>93</v>
      </c>
      <c r="G80" s="35" t="s">
        <v>94</v>
      </c>
      <c r="H80" s="36">
        <v>5000</v>
      </c>
      <c r="I80" s="36">
        <v>5000</v>
      </c>
      <c r="J80" s="36">
        <v>2565</v>
      </c>
      <c r="K80" s="37">
        <f t="shared" si="2"/>
        <v>0.51300000000000001</v>
      </c>
    </row>
    <row r="81" spans="1:11" x14ac:dyDescent="0.25">
      <c r="A81" s="34" t="s">
        <v>206</v>
      </c>
      <c r="B81" s="34" t="s">
        <v>207</v>
      </c>
      <c r="C81" s="34" t="s">
        <v>208</v>
      </c>
      <c r="D81" s="34" t="s">
        <v>209</v>
      </c>
      <c r="E81" s="34" t="s">
        <v>211</v>
      </c>
      <c r="F81" s="34" t="s">
        <v>99</v>
      </c>
      <c r="G81" s="34" t="s">
        <v>100</v>
      </c>
      <c r="H81" s="38">
        <v>1000</v>
      </c>
      <c r="I81" s="38">
        <v>1000</v>
      </c>
      <c r="J81" s="38">
        <v>39.99</v>
      </c>
      <c r="K81" s="39">
        <f t="shared" si="2"/>
        <v>3.9990000000000005E-2</v>
      </c>
    </row>
    <row r="82" spans="1:11" x14ac:dyDescent="0.25">
      <c r="A82" s="35" t="s">
        <v>206</v>
      </c>
      <c r="B82" s="35" t="s">
        <v>207</v>
      </c>
      <c r="C82" s="35" t="s">
        <v>208</v>
      </c>
      <c r="D82" s="35" t="s">
        <v>209</v>
      </c>
      <c r="E82" s="35" t="s">
        <v>211</v>
      </c>
      <c r="F82" s="35" t="s">
        <v>109</v>
      </c>
      <c r="G82" s="35" t="s">
        <v>110</v>
      </c>
      <c r="H82" s="36">
        <v>1000</v>
      </c>
      <c r="I82" s="36">
        <v>1000</v>
      </c>
      <c r="J82" s="36">
        <v>39.99</v>
      </c>
      <c r="K82" s="37">
        <f t="shared" si="2"/>
        <v>3.9990000000000005E-2</v>
      </c>
    </row>
    <row r="83" spans="1:11" x14ac:dyDescent="0.25">
      <c r="A83" s="34" t="s">
        <v>206</v>
      </c>
      <c r="B83" s="34" t="s">
        <v>207</v>
      </c>
      <c r="C83" s="34" t="s">
        <v>208</v>
      </c>
      <c r="D83" s="34" t="s">
        <v>209</v>
      </c>
      <c r="E83" s="34" t="s">
        <v>211</v>
      </c>
      <c r="F83" s="34" t="s">
        <v>113</v>
      </c>
      <c r="G83" s="34" t="s">
        <v>114</v>
      </c>
      <c r="H83" s="38">
        <v>99000</v>
      </c>
      <c r="I83" s="38">
        <v>99000</v>
      </c>
      <c r="J83" s="38">
        <v>35424.949999999997</v>
      </c>
      <c r="K83" s="39">
        <f t="shared" si="2"/>
        <v>0.35782777777777774</v>
      </c>
    </row>
    <row r="84" spans="1:11" x14ac:dyDescent="0.25">
      <c r="A84" s="35" t="s">
        <v>221</v>
      </c>
      <c r="B84" s="35" t="s">
        <v>207</v>
      </c>
      <c r="C84" s="35" t="s">
        <v>208</v>
      </c>
      <c r="D84" s="35" t="s">
        <v>209</v>
      </c>
      <c r="E84" s="35" t="s">
        <v>211</v>
      </c>
      <c r="F84" s="35" t="s">
        <v>117</v>
      </c>
      <c r="G84" s="35" t="s">
        <v>118</v>
      </c>
      <c r="H84" s="36">
        <v>50000</v>
      </c>
      <c r="I84" s="36">
        <v>50000</v>
      </c>
      <c r="J84" s="36">
        <v>3185.34</v>
      </c>
      <c r="K84" s="37">
        <f t="shared" si="2"/>
        <v>6.3706800000000008E-2</v>
      </c>
    </row>
    <row r="85" spans="1:11" x14ac:dyDescent="0.25">
      <c r="A85" s="35" t="s">
        <v>206</v>
      </c>
      <c r="B85" s="35" t="s">
        <v>207</v>
      </c>
      <c r="C85" s="35" t="s">
        <v>208</v>
      </c>
      <c r="D85" s="35" t="s">
        <v>209</v>
      </c>
      <c r="E85" s="35" t="s">
        <v>211</v>
      </c>
      <c r="F85" s="35" t="s">
        <v>123</v>
      </c>
      <c r="G85" s="35" t="s">
        <v>124</v>
      </c>
      <c r="H85" s="36">
        <v>7000</v>
      </c>
      <c r="I85" s="36">
        <v>7000</v>
      </c>
      <c r="J85" s="36">
        <v>3185.34</v>
      </c>
      <c r="K85" s="37">
        <f t="shared" si="2"/>
        <v>0.45504857142857147</v>
      </c>
    </row>
    <row r="86" spans="1:11" x14ac:dyDescent="0.25">
      <c r="A86" s="35" t="s">
        <v>206</v>
      </c>
      <c r="B86" s="35" t="s">
        <v>207</v>
      </c>
      <c r="C86" s="35" t="s">
        <v>208</v>
      </c>
      <c r="D86" s="35" t="s">
        <v>209</v>
      </c>
      <c r="E86" s="35" t="s">
        <v>211</v>
      </c>
      <c r="F86" s="35" t="s">
        <v>127</v>
      </c>
      <c r="G86" s="35" t="s">
        <v>128</v>
      </c>
      <c r="H86" s="36">
        <v>40000</v>
      </c>
      <c r="I86" s="36">
        <v>40000</v>
      </c>
      <c r="J86" s="36">
        <v>28239.61</v>
      </c>
      <c r="K86" s="37">
        <f t="shared" si="2"/>
        <v>0.70599025000000004</v>
      </c>
    </row>
    <row r="87" spans="1:11" x14ac:dyDescent="0.25">
      <c r="A87" s="35" t="s">
        <v>206</v>
      </c>
      <c r="B87" s="35" t="s">
        <v>207</v>
      </c>
      <c r="C87" s="35" t="s">
        <v>208</v>
      </c>
      <c r="D87" s="35" t="s">
        <v>209</v>
      </c>
      <c r="E87" s="35" t="s">
        <v>211</v>
      </c>
      <c r="F87" s="35" t="s">
        <v>131</v>
      </c>
      <c r="G87" s="35" t="s">
        <v>132</v>
      </c>
      <c r="H87" s="36">
        <v>2000</v>
      </c>
      <c r="I87" s="36">
        <v>2000</v>
      </c>
      <c r="J87" s="36">
        <v>4000</v>
      </c>
      <c r="K87" s="37">
        <f t="shared" si="2"/>
        <v>2</v>
      </c>
    </row>
    <row r="88" spans="1:11" x14ac:dyDescent="0.25">
      <c r="A88" s="40" t="s">
        <v>206</v>
      </c>
      <c r="B88" s="40" t="s">
        <v>207</v>
      </c>
      <c r="C88" s="40" t="s">
        <v>208</v>
      </c>
      <c r="D88" s="40" t="s">
        <v>209</v>
      </c>
      <c r="E88" s="40" t="s">
        <v>211</v>
      </c>
      <c r="F88" s="40" t="s">
        <v>146</v>
      </c>
      <c r="G88" s="40" t="s">
        <v>147</v>
      </c>
      <c r="H88" s="41">
        <v>9000</v>
      </c>
      <c r="I88" s="41">
        <v>9000</v>
      </c>
      <c r="J88" s="41">
        <v>3620</v>
      </c>
      <c r="K88" s="42">
        <f t="shared" si="2"/>
        <v>0.4022222222222222</v>
      </c>
    </row>
    <row r="89" spans="1:11" x14ac:dyDescent="0.25">
      <c r="A89" s="34" t="s">
        <v>206</v>
      </c>
      <c r="B89" s="34" t="s">
        <v>207</v>
      </c>
      <c r="C89" s="34" t="s">
        <v>208</v>
      </c>
      <c r="D89" s="34" t="s">
        <v>209</v>
      </c>
      <c r="E89" s="34" t="s">
        <v>211</v>
      </c>
      <c r="F89" s="34" t="s">
        <v>148</v>
      </c>
      <c r="G89" s="34" t="s">
        <v>149</v>
      </c>
      <c r="H89" s="38">
        <v>9000</v>
      </c>
      <c r="I89" s="38">
        <v>9000</v>
      </c>
      <c r="J89" s="38">
        <v>3620</v>
      </c>
      <c r="K89" s="39">
        <f t="shared" si="2"/>
        <v>0.4022222222222222</v>
      </c>
    </row>
    <row r="90" spans="1:11" x14ac:dyDescent="0.25">
      <c r="A90" s="35" t="s">
        <v>206</v>
      </c>
      <c r="B90" s="35" t="s">
        <v>207</v>
      </c>
      <c r="C90" s="35" t="s">
        <v>208</v>
      </c>
      <c r="D90" s="35" t="s">
        <v>209</v>
      </c>
      <c r="E90" s="35" t="s">
        <v>211</v>
      </c>
      <c r="F90" s="35" t="s">
        <v>150</v>
      </c>
      <c r="G90" s="35" t="s">
        <v>151</v>
      </c>
      <c r="H90" s="36">
        <v>4000</v>
      </c>
      <c r="I90" s="36">
        <v>4000</v>
      </c>
      <c r="J90" s="36">
        <v>1800</v>
      </c>
      <c r="K90" s="37">
        <f t="shared" si="2"/>
        <v>0.45</v>
      </c>
    </row>
    <row r="91" spans="1:11" x14ac:dyDescent="0.25">
      <c r="A91" s="35" t="s">
        <v>206</v>
      </c>
      <c r="B91" s="35" t="s">
        <v>207</v>
      </c>
      <c r="C91" s="35" t="s">
        <v>208</v>
      </c>
      <c r="D91" s="35" t="s">
        <v>209</v>
      </c>
      <c r="E91" s="35" t="s">
        <v>211</v>
      </c>
      <c r="F91" s="35" t="s">
        <v>152</v>
      </c>
      <c r="G91" s="35" t="s">
        <v>153</v>
      </c>
      <c r="H91" s="36">
        <v>5000</v>
      </c>
      <c r="I91" s="36">
        <v>5000</v>
      </c>
      <c r="J91" s="36">
        <v>1820</v>
      </c>
      <c r="K91" s="37">
        <f t="shared" si="2"/>
        <v>0.36399999999999999</v>
      </c>
    </row>
    <row r="92" spans="1:11" x14ac:dyDescent="0.25">
      <c r="A92" s="43" t="s">
        <v>206</v>
      </c>
      <c r="B92" s="43" t="s">
        <v>207</v>
      </c>
      <c r="C92" s="43" t="s">
        <v>208</v>
      </c>
      <c r="D92" s="43" t="s">
        <v>209</v>
      </c>
      <c r="E92" s="43" t="s">
        <v>211</v>
      </c>
      <c r="F92" s="43" t="s">
        <v>14</v>
      </c>
      <c r="G92" s="43" t="s">
        <v>154</v>
      </c>
      <c r="H92" s="44">
        <v>80000</v>
      </c>
      <c r="I92" s="44">
        <v>80000</v>
      </c>
      <c r="J92" s="44">
        <v>9677.7000000000007</v>
      </c>
      <c r="K92" s="45">
        <f t="shared" si="2"/>
        <v>0.12097125</v>
      </c>
    </row>
    <row r="93" spans="1:11" x14ac:dyDescent="0.25">
      <c r="A93" s="40" t="s">
        <v>206</v>
      </c>
      <c r="B93" s="40" t="s">
        <v>207</v>
      </c>
      <c r="C93" s="40" t="s">
        <v>208</v>
      </c>
      <c r="D93" s="40" t="s">
        <v>209</v>
      </c>
      <c r="E93" s="40" t="s">
        <v>211</v>
      </c>
      <c r="F93" s="40" t="s">
        <v>155</v>
      </c>
      <c r="G93" s="40" t="s">
        <v>156</v>
      </c>
      <c r="H93" s="41">
        <v>80000</v>
      </c>
      <c r="I93" s="41">
        <v>80000</v>
      </c>
      <c r="J93" s="41">
        <v>9677.7000000000007</v>
      </c>
      <c r="K93" s="42">
        <f t="shared" si="2"/>
        <v>0.12097125</v>
      </c>
    </row>
    <row r="94" spans="1:11" x14ac:dyDescent="0.25">
      <c r="A94" s="34" t="s">
        <v>206</v>
      </c>
      <c r="B94" s="34" t="s">
        <v>207</v>
      </c>
      <c r="C94" s="34" t="s">
        <v>208</v>
      </c>
      <c r="D94" s="34" t="s">
        <v>209</v>
      </c>
      <c r="E94" s="34" t="s">
        <v>211</v>
      </c>
      <c r="F94" s="34" t="s">
        <v>157</v>
      </c>
      <c r="G94" s="34" t="s">
        <v>158</v>
      </c>
      <c r="H94" s="38">
        <v>60000</v>
      </c>
      <c r="I94" s="38">
        <v>60000</v>
      </c>
      <c r="J94" s="38">
        <v>9677.7000000000007</v>
      </c>
      <c r="K94" s="39">
        <f t="shared" si="2"/>
        <v>0.16129500000000002</v>
      </c>
    </row>
    <row r="95" spans="1:11" x14ac:dyDescent="0.25">
      <c r="A95" s="35" t="s">
        <v>206</v>
      </c>
      <c r="B95" s="35" t="s">
        <v>207</v>
      </c>
      <c r="C95" s="35" t="s">
        <v>208</v>
      </c>
      <c r="D95" s="35" t="s">
        <v>209</v>
      </c>
      <c r="E95" s="35" t="s">
        <v>211</v>
      </c>
      <c r="F95" s="35" t="s">
        <v>161</v>
      </c>
      <c r="G95" s="35" t="s">
        <v>162</v>
      </c>
      <c r="H95" s="36">
        <v>60000</v>
      </c>
      <c r="I95" s="36">
        <v>60000</v>
      </c>
      <c r="J95" s="36">
        <v>9677.7000000000007</v>
      </c>
      <c r="K95" s="37">
        <f t="shared" si="2"/>
        <v>0.16129500000000002</v>
      </c>
    </row>
    <row r="96" spans="1:11" x14ac:dyDescent="0.25">
      <c r="A96" s="34" t="s">
        <v>206</v>
      </c>
      <c r="B96" s="34" t="s">
        <v>207</v>
      </c>
      <c r="C96" s="34" t="s">
        <v>208</v>
      </c>
      <c r="D96" s="34" t="s">
        <v>209</v>
      </c>
      <c r="E96" s="34" t="s">
        <v>211</v>
      </c>
      <c r="F96" s="34" t="s">
        <v>163</v>
      </c>
      <c r="G96" s="34" t="s">
        <v>164</v>
      </c>
      <c r="H96" s="38">
        <v>20000</v>
      </c>
      <c r="I96" s="38">
        <v>20000</v>
      </c>
      <c r="J96" s="38">
        <v>0</v>
      </c>
      <c r="K96" s="39">
        <f t="shared" si="2"/>
        <v>0</v>
      </c>
    </row>
    <row r="97" spans="1:11" x14ac:dyDescent="0.25">
      <c r="A97" s="35" t="s">
        <v>206</v>
      </c>
      <c r="B97" s="35" t="s">
        <v>207</v>
      </c>
      <c r="C97" s="35" t="s">
        <v>208</v>
      </c>
      <c r="D97" s="35" t="s">
        <v>209</v>
      </c>
      <c r="E97" s="35" t="s">
        <v>211</v>
      </c>
      <c r="F97" s="35" t="s">
        <v>165</v>
      </c>
      <c r="G97" s="35" t="s">
        <v>166</v>
      </c>
      <c r="H97" s="36">
        <v>20000</v>
      </c>
      <c r="I97" s="36">
        <v>20000</v>
      </c>
      <c r="J97" s="36">
        <v>0</v>
      </c>
      <c r="K97" s="37">
        <f t="shared" si="2"/>
        <v>0</v>
      </c>
    </row>
  </sheetData>
  <mergeCells count="5">
    <mergeCell ref="A6:G6"/>
    <mergeCell ref="A2:K2"/>
    <mergeCell ref="A4:K4"/>
    <mergeCell ref="A7:G7"/>
    <mergeCell ref="A8:F8"/>
  </mergeCells>
  <pageMargins left="0.7" right="0.7" top="0.75" bottom="0.75" header="0.3" footer="0.3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8"/>
  <sheetViews>
    <sheetView workbookViewId="0">
      <selection activeCell="I16" sqref="I16"/>
    </sheetView>
  </sheetViews>
  <sheetFormatPr defaultRowHeight="15" x14ac:dyDescent="0.25"/>
  <cols>
    <col min="3" max="3" width="6.5703125" customWidth="1"/>
    <col min="4" max="4" width="25.28515625" style="60" customWidth="1"/>
    <col min="5" max="5" width="10.5703125" style="46" customWidth="1"/>
    <col min="6" max="6" width="16.140625" style="46" customWidth="1"/>
    <col min="7" max="9" width="12.28515625" style="61" customWidth="1"/>
    <col min="10" max="10" width="10.42578125" style="61" customWidth="1"/>
  </cols>
  <sheetData>
    <row r="3" spans="3:11" ht="51.75" x14ac:dyDescent="0.25">
      <c r="C3" s="89" t="s">
        <v>222</v>
      </c>
      <c r="D3" s="89"/>
      <c r="E3" s="89" t="s">
        <v>223</v>
      </c>
      <c r="F3" s="89"/>
      <c r="G3" s="48" t="s">
        <v>224</v>
      </c>
      <c r="H3" s="48" t="s">
        <v>225</v>
      </c>
      <c r="I3" s="48" t="s">
        <v>226</v>
      </c>
      <c r="J3" s="48" t="s">
        <v>10</v>
      </c>
    </row>
    <row r="4" spans="3:11" x14ac:dyDescent="0.25">
      <c r="C4" s="49" t="s">
        <v>227</v>
      </c>
      <c r="D4" s="50" t="s">
        <v>228</v>
      </c>
      <c r="E4" s="49" t="s">
        <v>227</v>
      </c>
      <c r="F4" s="49" t="s">
        <v>228</v>
      </c>
      <c r="G4" s="51">
        <v>2</v>
      </c>
      <c r="H4" s="51">
        <v>3</v>
      </c>
      <c r="I4" s="51">
        <v>4</v>
      </c>
      <c r="J4" s="48" t="s">
        <v>214</v>
      </c>
    </row>
    <row r="5" spans="3:11" ht="40.5" customHeight="1" x14ac:dyDescent="0.25">
      <c r="C5" s="52">
        <v>4002</v>
      </c>
      <c r="D5" s="53" t="s">
        <v>191</v>
      </c>
      <c r="E5" s="54" t="str">
        <f>'[1]POSEBNI DIO'!$D$56</f>
        <v>A  734192</v>
      </c>
      <c r="F5" s="54" t="s">
        <v>193</v>
      </c>
      <c r="G5" s="55">
        <f>'Posebni dio'!H10+'Posebni dio'!H69</f>
        <v>3927100</v>
      </c>
      <c r="H5" s="55">
        <f>'Posebni dio'!I10+'Posebni dio'!I69</f>
        <v>3927100</v>
      </c>
      <c r="I5" s="55">
        <f>'Posebni dio'!J10+'Posebni dio'!J69</f>
        <v>2225935.64</v>
      </c>
      <c r="J5" s="56">
        <f t="shared" ref="J5:J7" si="0">I5/G5</f>
        <v>0.56681409691629958</v>
      </c>
      <c r="K5" s="57"/>
    </row>
    <row r="6" spans="3:11" ht="40.5" customHeight="1" x14ac:dyDescent="0.25">
      <c r="C6" s="52">
        <v>4003</v>
      </c>
      <c r="D6" s="53" t="s">
        <v>198</v>
      </c>
      <c r="E6" s="54" t="str">
        <f>'[1]POSEBNI DIO'!$D$64</f>
        <v>K 618350</v>
      </c>
      <c r="F6" s="54" t="s">
        <v>209</v>
      </c>
      <c r="G6" s="55">
        <f>'Posebni dio'!H53</f>
        <v>0</v>
      </c>
      <c r="H6" s="55">
        <f>'Posebni dio'!I53</f>
        <v>0</v>
      </c>
      <c r="I6" s="55">
        <f>'Posebni dio'!J53</f>
        <v>5250</v>
      </c>
      <c r="J6" s="56" t="e">
        <f t="shared" si="0"/>
        <v>#DIV/0!</v>
      </c>
      <c r="K6" s="57"/>
    </row>
    <row r="7" spans="3:11" ht="40.5" customHeight="1" x14ac:dyDescent="0.25">
      <c r="C7" s="52">
        <v>4002</v>
      </c>
      <c r="D7" s="53" t="s">
        <v>191</v>
      </c>
      <c r="E7" s="54" t="str">
        <f>'[1]POSEBNI DIO'!$D$68</f>
        <v>A  795010</v>
      </c>
      <c r="F7" s="54" t="s">
        <v>193</v>
      </c>
      <c r="G7" s="55">
        <f>'Posebni dio'!H57+'Posebni dio'!H64+'Posebni dio'!H77+'Posebni dio'!H92+'Prih i rash prema izvorima fin.'!C24</f>
        <v>249000</v>
      </c>
      <c r="H7" s="55">
        <f>'Posebni dio'!I57+'Posebni dio'!I64+'Posebni dio'!I77+'Posebni dio'!I92+'Prih i rash prema izvorima fin.'!D24</f>
        <v>249000</v>
      </c>
      <c r="I7" s="55">
        <f>'Posebni dio'!J57+'Posebni dio'!J64+'Posebni dio'!J77+'Posebni dio'!J92</f>
        <v>59110.510000000009</v>
      </c>
      <c r="J7" s="56">
        <f t="shared" si="0"/>
        <v>0.23739160642570284</v>
      </c>
      <c r="K7" s="57"/>
    </row>
    <row r="8" spans="3:11" x14ac:dyDescent="0.25">
      <c r="C8" s="90" t="s">
        <v>229</v>
      </c>
      <c r="D8" s="90"/>
      <c r="E8" s="90"/>
      <c r="F8" s="90"/>
      <c r="G8" s="58">
        <f>SUM(G5:G7)</f>
        <v>4176100</v>
      </c>
      <c r="H8" s="58">
        <f>SUM(H5:H7)</f>
        <v>4176100</v>
      </c>
      <c r="I8" s="58">
        <f>SUM(I5:I7)</f>
        <v>2290296.1500000004</v>
      </c>
      <c r="J8" s="59">
        <f>I8/G8</f>
        <v>0.54842943176648073</v>
      </c>
    </row>
  </sheetData>
  <mergeCells count="3">
    <mergeCell ref="C3:D3"/>
    <mergeCell ref="E3:F3"/>
    <mergeCell ref="C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I. OPĆI DIO</vt:lpstr>
      <vt:lpstr>I. Financiranje prema ek klasif</vt:lpstr>
      <vt:lpstr>Prih i rash prema izvorima fin.</vt:lpstr>
      <vt:lpstr>Rashodi prema funkcij klasif</vt:lpstr>
      <vt:lpstr>Račun financ prema ekon klasif</vt:lpstr>
      <vt:lpstr>Račun financ prema izvorima</vt:lpstr>
      <vt:lpstr>Posebni dio</vt:lpstr>
      <vt:lpstr>List1</vt:lpstr>
      <vt:lpstr>'Posebni dio'!Podrucje_ispisa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Letilović</dc:creator>
  <cp:lastModifiedBy>Maja Letilović</cp:lastModifiedBy>
  <cp:lastPrinted>2026-07-17T11:03:02Z</cp:lastPrinted>
  <dcterms:created xsi:type="dcterms:W3CDTF">2026-07-15T11:46:56Z</dcterms:created>
  <dcterms:modified xsi:type="dcterms:W3CDTF">2026-07-17T11:03:19Z</dcterms:modified>
</cp:coreProperties>
</file>